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ANDREA\MERCFOND\Mf-Annuario\Annualità\Comunicati Stampa\"/>
    </mc:Choice>
  </mc:AlternateContent>
  <xr:revisionPtr revIDLastSave="0" documentId="13_ncr:1_{EAF6894C-1C48-4611-9906-3B138B8F69E0}" xr6:coauthVersionLast="47" xr6:coauthVersionMax="47" xr10:uidLastSave="{00000000-0000-0000-0000-000000000000}"/>
  <bookViews>
    <workbookView xWindow="-110" yWindow="-110" windowWidth="19420" windowHeight="10420" tabRatio="856" xr2:uid="{00000000-000D-0000-FFFF-FFFF00000000}"/>
  </bookViews>
  <sheets>
    <sheet name="Tab_1" sheetId="61" r:id="rId1"/>
    <sheet name="Fig_1" sheetId="62" r:id="rId2"/>
    <sheet name="Fig_2" sheetId="64" r:id="rId3"/>
    <sheet name="Tab_2" sheetId="63" r:id="rId4"/>
    <sheet name="Fig_3" sheetId="66" r:id="rId5"/>
  </sheets>
  <externalReferences>
    <externalReference r:id="rId6"/>
    <externalReference r:id="rId7"/>
  </externalReferences>
  <definedNames>
    <definedName name="_xlnm.Print_Area" localSheetId="0">Tab_1!$A$1:$G$16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64" l="1"/>
  <c r="D15" i="64" s="1"/>
  <c r="E15" i="64" s="1"/>
  <c r="F15" i="64" s="1"/>
  <c r="G15" i="64" s="1"/>
  <c r="H15" i="64" s="1"/>
  <c r="I15" i="64" s="1"/>
  <c r="J15" i="64" s="1"/>
  <c r="K15" i="64" s="1"/>
  <c r="L15" i="64" s="1"/>
  <c r="M15" i="64" s="1"/>
  <c r="N15" i="64" s="1"/>
  <c r="O15" i="64" s="1"/>
  <c r="P15" i="64" s="1"/>
  <c r="Q15" i="64" s="1"/>
  <c r="R15" i="64" s="1"/>
  <c r="S15" i="64" s="1"/>
  <c r="T15" i="64" s="1"/>
  <c r="U15" i="64" s="1"/>
  <c r="V15" i="64" s="1"/>
  <c r="W15" i="64" s="1"/>
  <c r="X15" i="64" s="1"/>
  <c r="C14" i="64"/>
  <c r="D14" i="64" s="1"/>
  <c r="E14" i="64" s="1"/>
  <c r="F14" i="64" s="1"/>
  <c r="G14" i="64" s="1"/>
  <c r="H14" i="64" s="1"/>
  <c r="I14" i="64" s="1"/>
  <c r="J14" i="64" s="1"/>
  <c r="K14" i="64" s="1"/>
  <c r="L14" i="64" s="1"/>
  <c r="M14" i="64" s="1"/>
  <c r="N14" i="64" s="1"/>
  <c r="O14" i="64" s="1"/>
  <c r="P14" i="64" s="1"/>
  <c r="Q14" i="64" s="1"/>
  <c r="R14" i="64" s="1"/>
  <c r="S14" i="64" s="1"/>
  <c r="T14" i="64" s="1"/>
  <c r="U14" i="64" s="1"/>
  <c r="V14" i="64" s="1"/>
  <c r="W14" i="64" s="1"/>
  <c r="X14" i="64" s="1"/>
  <c r="C11" i="64"/>
  <c r="H9" i="63" l="1"/>
  <c r="G9" i="63"/>
  <c r="E9" i="63"/>
  <c r="D9" i="63"/>
  <c r="B9" i="63"/>
  <c r="C9" i="63" s="1"/>
  <c r="E7" i="63"/>
  <c r="D7" i="63"/>
  <c r="C7" i="63"/>
  <c r="E6" i="63"/>
  <c r="D6" i="63"/>
  <c r="C6" i="63"/>
  <c r="E5" i="63"/>
  <c r="D5" i="63"/>
  <c r="C5" i="63"/>
  <c r="C59" i="62"/>
  <c r="F59" i="62" s="1"/>
  <c r="E59" i="62"/>
  <c r="F58" i="62"/>
  <c r="E58" i="62"/>
  <c r="E57" i="62"/>
  <c r="E56" i="62"/>
  <c r="F57" i="62"/>
  <c r="F55" i="62"/>
  <c r="E55" i="62"/>
  <c r="A36" i="62"/>
  <c r="A37" i="62" s="1"/>
  <c r="A38" i="62" s="1"/>
  <c r="A39" i="62" s="1"/>
  <c r="A40" i="62" s="1"/>
  <c r="A41" i="62" s="1"/>
  <c r="A42" i="62" s="1"/>
  <c r="A43" i="62" s="1"/>
  <c r="A44" i="62" s="1"/>
  <c r="A45" i="62" s="1"/>
  <c r="A46" i="62" s="1"/>
  <c r="A47" i="62" s="1"/>
  <c r="A48" i="62" s="1"/>
  <c r="A49" i="62" s="1"/>
  <c r="A50" i="62" s="1"/>
  <c r="A51" i="62" s="1"/>
  <c r="A52" i="62" s="1"/>
  <c r="A53" i="62" s="1"/>
  <c r="A54" i="62" s="1"/>
  <c r="A55" i="62" s="1"/>
  <c r="A56" i="62" s="1"/>
  <c r="A57" i="62" s="1"/>
  <c r="A58" i="62" s="1"/>
  <c r="A59" i="62" s="1"/>
  <c r="A35" i="62"/>
  <c r="F56" i="62" l="1"/>
</calcChain>
</file>

<file path=xl/sharedStrings.xml><?xml version="1.0" encoding="utf-8"?>
<sst xmlns="http://schemas.openxmlformats.org/spreadsheetml/2006/main" count="58" uniqueCount="48">
  <si>
    <t xml:space="preserve">     Z o n a  A l t i m e t r i c a</t>
  </si>
  <si>
    <t>Totale</t>
  </si>
  <si>
    <t>Montagna</t>
  </si>
  <si>
    <t>Collina</t>
  </si>
  <si>
    <t>Pianura</t>
  </si>
  <si>
    <t>interna</t>
  </si>
  <si>
    <t>litoranea</t>
  </si>
  <si>
    <t>Nord-ovest</t>
  </si>
  <si>
    <t>Nord-est</t>
  </si>
  <si>
    <t>Centro</t>
  </si>
  <si>
    <t>Meridione</t>
  </si>
  <si>
    <t>Isole</t>
  </si>
  <si>
    <t>In %</t>
  </si>
  <si>
    <t>Fonte: ISTAT, Attività notarile; Banca d'Italia, Bollettino statistico.</t>
  </si>
  <si>
    <t>Credito per acquisto immobili rurali</t>
  </si>
  <si>
    <t>Compravendite di terreni agricoli</t>
  </si>
  <si>
    <t>Fonte: ISTAT, Censimento dell'agricoltura 2010 e 2020.</t>
  </si>
  <si>
    <t>NB: I dati presenti in questa tabella non sono confrontabili con quelli pubblicati negli anni precedenti a seguito di un aggiornamento della Banca dati dei valori fondiari.</t>
  </si>
  <si>
    <t>Fonte: CREA, Banca Dati dei Valori Fondiari.</t>
  </si>
  <si>
    <t>Tab.  - Valori fondiari medi nel 2022 (migliaia di euro, SAU)</t>
  </si>
  <si>
    <t>sul 2021</t>
  </si>
  <si>
    <t>In % sul 2021</t>
  </si>
  <si>
    <t>-</t>
  </si>
  <si>
    <t>in %</t>
  </si>
  <si>
    <t>in % su 
SAU totale</t>
  </si>
  <si>
    <t>Var. %
2020/2010</t>
  </si>
  <si>
    <t>SAU 2020</t>
  </si>
  <si>
    <t>SAU in affitto 2010</t>
  </si>
  <si>
    <t>Nord</t>
  </si>
  <si>
    <t>Sud</t>
  </si>
  <si>
    <t>ITALIA</t>
  </si>
  <si>
    <t>Tabella 2 - SAU in affitto per circoscrizione geografica (superficie in ettari)</t>
  </si>
  <si>
    <t>Figura 1 – Confronto tra andamenti del numero di compravendite dei terreni agricoli e credito per l'acquisto di immobili rurali</t>
  </si>
  <si>
    <t>VALORI PER GRAFICI</t>
  </si>
  <si>
    <t>Migliaia di euro per ettaro</t>
  </si>
  <si>
    <t xml:space="preserve">Valori correnti </t>
  </si>
  <si>
    <t xml:space="preserve">Valori reali </t>
  </si>
  <si>
    <t>Valore inflazione</t>
  </si>
  <si>
    <t>Indice 2000 = 100</t>
  </si>
  <si>
    <t>Numeri indice correnti</t>
  </si>
  <si>
    <t>Numeri indice reali</t>
  </si>
  <si>
    <t>Fonte: CREA, Banca dati dei valori fondiari.</t>
  </si>
  <si>
    <t>Figura 2 -  Indice dei prezzi correnti e dei prezzi deflazionati dei terreni agricoli in Italia (2000=100)</t>
  </si>
  <si>
    <t>Capoazienda con età fino a 40 anni</t>
  </si>
  <si>
    <t>Capoazienda con età oltre 40 anni</t>
  </si>
  <si>
    <t>Italia</t>
  </si>
  <si>
    <t>Figura 3 - Percentuale di SAU in affitto, comprensiva di usi gratuiti, per età del capo azienda</t>
  </si>
  <si>
    <t>Fonte: ISTAT, Censimento dell'agricoltura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</si>
</sst>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0.0"/>
    <numFmt numFmtId="165" formatCode="_-[$€]\ * #,##0.00_-;\-[$€]\ * #,##0.00_-;_-[$€]\ * &quot;-&quot;??_-;_-@_-"/>
    <numFmt numFmtId="166" formatCode="0.0_)"/>
    <numFmt numFmtId="167" formatCode="0.0%"/>
    <numFmt numFmtId="168" formatCode="General_)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2"/>
    </font>
    <font>
      <sz val="12"/>
      <name val="Courier"/>
      <family val="3"/>
    </font>
    <font>
      <sz val="12"/>
      <name val="Courier"/>
      <family val="3"/>
    </font>
    <font>
      <sz val="10"/>
      <color theme="1"/>
      <name val="Times New Roman"/>
      <family val="1"/>
    </font>
    <font>
      <sz val="10"/>
      <name val="Courier"/>
      <family val="3"/>
    </font>
    <font>
      <b/>
      <sz val="10"/>
      <color indexed="1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sz val="10"/>
      <color indexed="10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5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5" fillId="0" borderId="0"/>
    <xf numFmtId="9" fontId="2" fillId="0" borderId="0" applyFont="0" applyFill="0" applyBorder="0" applyAlignment="0" applyProtection="0"/>
    <xf numFmtId="166" fontId="6" fillId="0" borderId="0"/>
    <xf numFmtId="9" fontId="3" fillId="0" borderId="0" applyFont="0" applyFill="0" applyBorder="0" applyAlignment="0" applyProtection="0"/>
    <xf numFmtId="166" fontId="7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168" fontId="9" fillId="0" borderId="0"/>
    <xf numFmtId="41" fontId="4" fillId="0" borderId="0" applyFont="0" applyFill="0" applyBorder="0" applyAlignment="0" applyProtection="0"/>
    <xf numFmtId="165" fontId="4" fillId="0" borderId="0"/>
    <xf numFmtId="0" fontId="3" fillId="0" borderId="0"/>
  </cellStyleXfs>
  <cellXfs count="64">
    <xf numFmtId="0" fontId="0" fillId="0" borderId="0" xfId="0"/>
    <xf numFmtId="1" fontId="4" fillId="0" borderId="1" xfId="0" applyNumberFormat="1" applyFont="1" applyBorder="1"/>
    <xf numFmtId="0" fontId="4" fillId="0" borderId="0" xfId="0" applyFont="1"/>
    <xf numFmtId="1" fontId="4" fillId="0" borderId="0" xfId="0" applyNumberFormat="1" applyFont="1"/>
    <xf numFmtId="0" fontId="4" fillId="0" borderId="1" xfId="0" applyFont="1" applyBorder="1"/>
    <xf numFmtId="41" fontId="4" fillId="0" borderId="0" xfId="2" applyFont="1"/>
    <xf numFmtId="41" fontId="4" fillId="0" borderId="1" xfId="2" applyFont="1" applyBorder="1"/>
    <xf numFmtId="41" fontId="4" fillId="0" borderId="1" xfId="2" applyFont="1" applyBorder="1" applyAlignment="1">
      <alignment horizontal="right"/>
    </xf>
    <xf numFmtId="41" fontId="4" fillId="0" borderId="0" xfId="2" applyFont="1" applyAlignment="1">
      <alignment horizontal="right"/>
    </xf>
    <xf numFmtId="41" fontId="4" fillId="0" borderId="0" xfId="2" applyFont="1" applyAlignment="1">
      <alignment horizontal="center"/>
    </xf>
    <xf numFmtId="41" fontId="4" fillId="0" borderId="1" xfId="2" applyFont="1" applyBorder="1" applyAlignment="1">
      <alignment horizontal="center"/>
    </xf>
    <xf numFmtId="41" fontId="4" fillId="0" borderId="0" xfId="2" applyFont="1" applyBorder="1" applyAlignment="1">
      <alignment horizontal="center"/>
    </xf>
    <xf numFmtId="41" fontId="4" fillId="0" borderId="0" xfId="2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49" fontId="4" fillId="0" borderId="0" xfId="2" applyNumberFormat="1" applyFont="1" applyAlignment="1">
      <alignment horizontal="right"/>
    </xf>
    <xf numFmtId="49" fontId="4" fillId="0" borderId="0" xfId="2" applyNumberFormat="1" applyFont="1" applyAlignment="1">
      <alignment horizontal="center"/>
    </xf>
    <xf numFmtId="3" fontId="5" fillId="0" borderId="0" xfId="3" applyNumberFormat="1"/>
    <xf numFmtId="1" fontId="5" fillId="0" borderId="0" xfId="3" applyNumberFormat="1" applyAlignment="1">
      <alignment horizontal="center"/>
    </xf>
    <xf numFmtId="3" fontId="5" fillId="0" borderId="0" xfId="3" applyNumberFormat="1" applyAlignment="1">
      <alignment horizontal="center" vertical="center" wrapText="1"/>
    </xf>
    <xf numFmtId="9" fontId="5" fillId="0" borderId="0" xfId="8" applyFont="1"/>
    <xf numFmtId="3" fontId="8" fillId="0" borderId="0" xfId="9" applyNumberFormat="1" applyFont="1"/>
    <xf numFmtId="10" fontId="5" fillId="0" borderId="0" xfId="8" applyNumberFormat="1" applyFont="1"/>
    <xf numFmtId="3" fontId="8" fillId="2" borderId="0" xfId="9" applyNumberFormat="1" applyFont="1" applyFill="1"/>
    <xf numFmtId="167" fontId="5" fillId="2" borderId="0" xfId="8" applyNumberFormat="1" applyFont="1" applyFill="1"/>
    <xf numFmtId="41" fontId="4" fillId="0" borderId="2" xfId="2" applyFont="1" applyBorder="1" applyAlignment="1">
      <alignment horizontal="center"/>
    </xf>
    <xf numFmtId="2" fontId="4" fillId="0" borderId="1" xfId="10" quotePrefix="1" applyNumberFormat="1" applyFont="1" applyBorder="1" applyAlignment="1">
      <alignment horizontal="left"/>
    </xf>
    <xf numFmtId="0" fontId="4" fillId="0" borderId="1" xfId="10" applyFont="1" applyBorder="1"/>
    <xf numFmtId="0" fontId="4" fillId="0" borderId="0" xfId="10" applyFont="1"/>
    <xf numFmtId="0" fontId="3" fillId="0" borderId="0" xfId="10"/>
    <xf numFmtId="0" fontId="4" fillId="0" borderId="2" xfId="10" applyFont="1" applyBorder="1" applyAlignment="1">
      <alignment vertical="center"/>
    </xf>
    <xf numFmtId="1" fontId="4" fillId="0" borderId="2" xfId="10" applyNumberFormat="1" applyFont="1" applyBorder="1" applyAlignment="1">
      <alignment horizontal="right" vertical="center"/>
    </xf>
    <xf numFmtId="1" fontId="4" fillId="0" borderId="2" xfId="10" applyNumberFormat="1" applyFont="1" applyBorder="1" applyAlignment="1">
      <alignment horizontal="right" vertical="center" wrapText="1"/>
    </xf>
    <xf numFmtId="1" fontId="4" fillId="0" borderId="0" xfId="10" applyNumberFormat="1" applyFont="1" applyAlignment="1">
      <alignment horizontal="right" vertical="center" wrapText="1"/>
    </xf>
    <xf numFmtId="0" fontId="4" fillId="0" borderId="0" xfId="10" applyFont="1" applyAlignment="1">
      <alignment horizontal="right" vertical="center"/>
    </xf>
    <xf numFmtId="0" fontId="4" fillId="0" borderId="0" xfId="10" applyFont="1" applyAlignment="1">
      <alignment vertical="center"/>
    </xf>
    <xf numFmtId="3" fontId="4" fillId="0" borderId="0" xfId="10" applyNumberFormat="1" applyFont="1"/>
    <xf numFmtId="9" fontId="4" fillId="0" borderId="0" xfId="6" applyFont="1"/>
    <xf numFmtId="167" fontId="4" fillId="0" borderId="0" xfId="6" applyNumberFormat="1" applyFont="1"/>
    <xf numFmtId="3" fontId="4" fillId="0" borderId="1" xfId="10" applyNumberFormat="1" applyFont="1" applyBorder="1"/>
    <xf numFmtId="3" fontId="4" fillId="0" borderId="0" xfId="11" quotePrefix="1" applyNumberFormat="1" applyFont="1" applyAlignment="1">
      <alignment horizontal="left"/>
    </xf>
    <xf numFmtId="168" fontId="10" fillId="0" borderId="0" xfId="12" applyFont="1"/>
    <xf numFmtId="168" fontId="4" fillId="0" borderId="0" xfId="12" applyFont="1"/>
    <xf numFmtId="168" fontId="8" fillId="0" borderId="0" xfId="12" applyFont="1"/>
    <xf numFmtId="168" fontId="11" fillId="0" borderId="0" xfId="12" applyFont="1"/>
    <xf numFmtId="1" fontId="4" fillId="0" borderId="0" xfId="12" applyNumberFormat="1" applyFont="1"/>
    <xf numFmtId="1" fontId="8" fillId="0" borderId="0" xfId="12" applyNumberFormat="1" applyFont="1"/>
    <xf numFmtId="3" fontId="4" fillId="0" borderId="0" xfId="12" applyNumberFormat="1" applyFont="1"/>
    <xf numFmtId="3" fontId="8" fillId="0" borderId="0" xfId="12" applyNumberFormat="1" applyFont="1"/>
    <xf numFmtId="164" fontId="4" fillId="0" borderId="0" xfId="12" applyNumberFormat="1" applyFont="1"/>
    <xf numFmtId="164" fontId="8" fillId="0" borderId="0" xfId="12" applyNumberFormat="1" applyFont="1"/>
    <xf numFmtId="2" fontId="4" fillId="0" borderId="0" xfId="12" applyNumberFormat="1" applyFont="1"/>
    <xf numFmtId="168" fontId="12" fillId="0" borderId="0" xfId="12" applyFont="1"/>
    <xf numFmtId="168" fontId="13" fillId="0" borderId="0" xfId="12" applyFont="1"/>
    <xf numFmtId="164" fontId="13" fillId="0" borderId="0" xfId="12" applyNumberFormat="1" applyFont="1"/>
    <xf numFmtId="3" fontId="4" fillId="0" borderId="0" xfId="13" applyNumberFormat="1" applyFont="1"/>
    <xf numFmtId="3" fontId="3" fillId="0" borderId="0" xfId="14" quotePrefix="1" applyNumberFormat="1" applyFont="1" applyAlignment="1">
      <alignment horizontal="left"/>
    </xf>
    <xf numFmtId="0" fontId="14" fillId="0" borderId="0" xfId="11" applyFont="1"/>
    <xf numFmtId="0" fontId="4" fillId="0" borderId="0" xfId="15" applyFont="1"/>
    <xf numFmtId="9" fontId="14" fillId="0" borderId="0" xfId="6" applyFont="1"/>
    <xf numFmtId="0" fontId="3" fillId="0" borderId="0" xfId="15"/>
    <xf numFmtId="0" fontId="14" fillId="0" borderId="0" xfId="15" applyFont="1"/>
    <xf numFmtId="0" fontId="14" fillId="0" borderId="0" xfId="15" applyFont="1" applyAlignment="1">
      <alignment horizontal="right" vertical="center" wrapText="1"/>
    </xf>
  </cellXfs>
  <cellStyles count="16">
    <cellStyle name="Euro" xfId="1" xr:uid="{00000000-0005-0000-0000-000000000000}"/>
    <cellStyle name="Migliaia [0]" xfId="2" builtinId="6"/>
    <cellStyle name="Migliaia [0] 2" xfId="13" xr:uid="{5917DBB3-4D3A-42B9-8D6D-D1CA3C4ED0BC}"/>
    <cellStyle name="Normale" xfId="0" builtinId="0"/>
    <cellStyle name="Normale 2" xfId="7" xr:uid="{130BD840-8332-464D-8F2E-5AFB8E3D7C00}"/>
    <cellStyle name="Normale 2 2" xfId="3" xr:uid="{24A79FE7-53BB-4FC1-B627-825FEA78A632}"/>
    <cellStyle name="Normale 2 2 2" xfId="15" xr:uid="{1D25BEB8-0FCC-402B-838A-26BD9C80A72B}"/>
    <cellStyle name="Normale 2 3" xfId="11" xr:uid="{F4DD794D-84CF-4400-8196-DA354667B3C7}"/>
    <cellStyle name="Normale 3" xfId="5" xr:uid="{44CE23E7-C04F-426B-9CC1-3C3856A8CD47}"/>
    <cellStyle name="Normale 4" xfId="9" xr:uid="{044D7082-3510-49AF-BA8D-4C888EFEF6BC}"/>
    <cellStyle name="Normale 5" xfId="10" xr:uid="{9C41B0E2-9E51-488B-BFC6-0497B9626215}"/>
    <cellStyle name="Normale 6" xfId="14" xr:uid="{6DDD7E4D-3143-45B4-90B3-AA48D6CE6E5F}"/>
    <cellStyle name="Normale_MF_Regione 1960-2009 (mar 2011)" xfId="12" xr:uid="{CAE2647B-DB82-4248-95EB-7FA7CCC9888E}"/>
    <cellStyle name="Percentuale 2" xfId="4" xr:uid="{40E0117C-B3B2-472A-B7E5-ED1A3AEA0E09}"/>
    <cellStyle name="Percentuale 3" xfId="6" xr:uid="{F4DB740B-6C86-4440-A920-F632746FE39C}"/>
    <cellStyle name="Percentuale 4" xfId="8" xr:uid="{FDE09877-CD80-447A-BE98-9F4BE5BFD7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Fig_1!$B$33</c:f>
              <c:strCache>
                <c:ptCount val="1"/>
                <c:pt idx="0">
                  <c:v>Credito per acquisto immobili rurali</c:v>
                </c:pt>
              </c:strCache>
            </c:strRef>
          </c:tx>
          <c:xVal>
            <c:numRef>
              <c:f>Fig_1!$A$34:$A$59</c:f>
              <c:numCache>
                <c:formatCode>0</c:formatCode>
                <c:ptCount val="26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</c:numCache>
            </c:numRef>
          </c:xVal>
          <c:yVal>
            <c:numRef>
              <c:f>Fig_1!$B$34:$B$59</c:f>
              <c:numCache>
                <c:formatCode>#,##0</c:formatCode>
                <c:ptCount val="26"/>
                <c:pt idx="0">
                  <c:v>227.255</c:v>
                </c:pt>
                <c:pt idx="1">
                  <c:v>422.96600000000001</c:v>
                </c:pt>
                <c:pt idx="2">
                  <c:v>487.53699999999998</c:v>
                </c:pt>
                <c:pt idx="3">
                  <c:v>371.45100000000002</c:v>
                </c:pt>
                <c:pt idx="4">
                  <c:v>411.69499999999999</c:v>
                </c:pt>
                <c:pt idx="5">
                  <c:v>418.92899999999997</c:v>
                </c:pt>
                <c:pt idx="6">
                  <c:v>715.87099999999998</c:v>
                </c:pt>
                <c:pt idx="7">
                  <c:v>772.71500000000003</c:v>
                </c:pt>
                <c:pt idx="8">
                  <c:v>685.49</c:v>
                </c:pt>
                <c:pt idx="9">
                  <c:v>676.33500000000004</c:v>
                </c:pt>
                <c:pt idx="10">
                  <c:v>577.62199999999996</c:v>
                </c:pt>
                <c:pt idx="11">
                  <c:v>730.28</c:v>
                </c:pt>
                <c:pt idx="12">
                  <c:v>568.73</c:v>
                </c:pt>
                <c:pt idx="13">
                  <c:v>501.25400000000002</c:v>
                </c:pt>
                <c:pt idx="14">
                  <c:v>581.71600000000001</c:v>
                </c:pt>
                <c:pt idx="15">
                  <c:v>271.33300000000003</c:v>
                </c:pt>
                <c:pt idx="16">
                  <c:v>272.55399999999997</c:v>
                </c:pt>
                <c:pt idx="17">
                  <c:v>293.197</c:v>
                </c:pt>
                <c:pt idx="18">
                  <c:v>429.84300000000002</c:v>
                </c:pt>
                <c:pt idx="19">
                  <c:v>490.83699999999999</c:v>
                </c:pt>
                <c:pt idx="20">
                  <c:v>501.16199999999998</c:v>
                </c:pt>
                <c:pt idx="21">
                  <c:v>475.46644900000001</c:v>
                </c:pt>
                <c:pt idx="22">
                  <c:v>553.43820299999993</c:v>
                </c:pt>
                <c:pt idx="23">
                  <c:v>319.058944</c:v>
                </c:pt>
                <c:pt idx="24">
                  <c:v>362.93976900000001</c:v>
                </c:pt>
                <c:pt idx="25">
                  <c:v>362.93976900000001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9FD-4067-BAC0-2BB914CC0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79456"/>
        <c:axId val="196505984"/>
      </c:scatterChart>
      <c:scatterChart>
        <c:scatterStyle val="smoothMarker"/>
        <c:varyColors val="0"/>
        <c:ser>
          <c:idx val="1"/>
          <c:order val="1"/>
          <c:tx>
            <c:strRef>
              <c:f>Fig_1!$C$33</c:f>
              <c:strCache>
                <c:ptCount val="1"/>
                <c:pt idx="0">
                  <c:v>Compravendite di terreni agricoli</c:v>
                </c:pt>
              </c:strCache>
            </c:strRef>
          </c:tx>
          <c:xVal>
            <c:numRef>
              <c:f>Fig_1!$A$34:$A$59</c:f>
              <c:numCache>
                <c:formatCode>0</c:formatCode>
                <c:ptCount val="26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</c:numCache>
            </c:numRef>
          </c:xVal>
          <c:yVal>
            <c:numRef>
              <c:f>Fig_1!$C$34:$C$59</c:f>
              <c:numCache>
                <c:formatCode>#,##0</c:formatCode>
                <c:ptCount val="26"/>
                <c:pt idx="0">
                  <c:v>197957</c:v>
                </c:pt>
                <c:pt idx="1">
                  <c:v>199819</c:v>
                </c:pt>
                <c:pt idx="2">
                  <c:v>200341</c:v>
                </c:pt>
                <c:pt idx="3">
                  <c:v>195944</c:v>
                </c:pt>
                <c:pt idx="4">
                  <c:v>191762</c:v>
                </c:pt>
                <c:pt idx="5">
                  <c:v>205936</c:v>
                </c:pt>
                <c:pt idx="6">
                  <c:v>207266</c:v>
                </c:pt>
                <c:pt idx="7">
                  <c:v>207561</c:v>
                </c:pt>
                <c:pt idx="8">
                  <c:v>196881</c:v>
                </c:pt>
                <c:pt idx="9">
                  <c:v>202660</c:v>
                </c:pt>
                <c:pt idx="10">
                  <c:v>191147</c:v>
                </c:pt>
                <c:pt idx="11">
                  <c:v>179771</c:v>
                </c:pt>
                <c:pt idx="12">
                  <c:v>161711</c:v>
                </c:pt>
                <c:pt idx="13">
                  <c:v>149475</c:v>
                </c:pt>
                <c:pt idx="14">
                  <c:v>150956</c:v>
                </c:pt>
                <c:pt idx="15">
                  <c:v>121389</c:v>
                </c:pt>
                <c:pt idx="16">
                  <c:v>122070</c:v>
                </c:pt>
                <c:pt idx="17">
                  <c:v>117583</c:v>
                </c:pt>
                <c:pt idx="18">
                  <c:v>121422</c:v>
                </c:pt>
                <c:pt idx="19">
                  <c:v>131812</c:v>
                </c:pt>
                <c:pt idx="20">
                  <c:v>134501</c:v>
                </c:pt>
                <c:pt idx="21">
                  <c:v>139318</c:v>
                </c:pt>
                <c:pt idx="22">
                  <c:v>139596.636</c:v>
                </c:pt>
                <c:pt idx="23">
                  <c:v>122745</c:v>
                </c:pt>
                <c:pt idx="24">
                  <c:v>165748</c:v>
                </c:pt>
                <c:pt idx="25">
                  <c:v>168559.17852434874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9FD-4067-BAC0-2BB914CC0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557696"/>
        <c:axId val="196507904"/>
      </c:scatterChart>
      <c:valAx>
        <c:axId val="176179456"/>
        <c:scaling>
          <c:orientation val="minMax"/>
          <c:max val="2022"/>
          <c:min val="2000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it-IT"/>
          </a:p>
        </c:txPr>
        <c:crossAx val="196505984"/>
        <c:crosses val="autoZero"/>
        <c:crossBetween val="midCat"/>
        <c:majorUnit val="1"/>
      </c:valAx>
      <c:valAx>
        <c:axId val="1965059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it-IT"/>
                  <a:t>Milioni di euro</a:t>
                </a:r>
              </a:p>
            </c:rich>
          </c:tx>
          <c:layout>
            <c:manualLayout>
              <c:xMode val="edge"/>
              <c:yMode val="edge"/>
              <c:x val="1.1161307700994719E-2"/>
              <c:y val="0.3428489465449443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76179456"/>
        <c:crosses val="autoZero"/>
        <c:crossBetween val="midCat"/>
      </c:valAx>
      <c:valAx>
        <c:axId val="19650790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N. compravendite</a:t>
                </a:r>
              </a:p>
            </c:rich>
          </c:tx>
          <c:layout>
            <c:manualLayout>
              <c:xMode val="edge"/>
              <c:yMode val="edge"/>
              <c:x val="0.95125291537897838"/>
              <c:y val="0.32310963538523335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98557696"/>
        <c:crosses val="max"/>
        <c:crossBetween val="midCat"/>
      </c:valAx>
      <c:valAx>
        <c:axId val="198557696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196507904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1200"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155168671676066E-2"/>
          <c:y val="5.1668838394259481E-2"/>
          <c:w val="0.89955480477552996"/>
          <c:h val="0.84158486178673353"/>
        </c:manualLayout>
      </c:layout>
      <c:scatterChart>
        <c:scatterStyle val="lineMarker"/>
        <c:varyColors val="0"/>
        <c:ser>
          <c:idx val="0"/>
          <c:order val="0"/>
          <c:tx>
            <c:strRef>
              <c:f>Fig_2!$A$14</c:f>
              <c:strCache>
                <c:ptCount val="1"/>
                <c:pt idx="0">
                  <c:v>Numeri indice correnti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dLbl>
              <c:idx val="46"/>
              <c:layout>
                <c:manualLayout>
                  <c:x val="-5.5633141862567216E-2"/>
                  <c:y val="-6.7061074890614664E-2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it-IT" sz="1200"/>
                      <a:t>Valori correnti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3445-402D-9990-D5CCE3C761E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Fig_2!$B$13:$X$13</c:f>
              <c:numCache>
                <c:formatCode>0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2006.03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xVal>
          <c:yVal>
            <c:numRef>
              <c:f>Fig_2!$B$14:$X$14</c:f>
              <c:numCache>
                <c:formatCode>0</c:formatCode>
                <c:ptCount val="23"/>
                <c:pt idx="0">
                  <c:v>100</c:v>
                </c:pt>
                <c:pt idx="1">
                  <c:v>105.09859321343116</c:v>
                </c:pt>
                <c:pt idx="2">
                  <c:v>109.35020364789125</c:v>
                </c:pt>
                <c:pt idx="3">
                  <c:v>113.04665943688096</c:v>
                </c:pt>
                <c:pt idx="4">
                  <c:v>115.43576514515074</c:v>
                </c:pt>
                <c:pt idx="5">
                  <c:v>115.5639523855469</c:v>
                </c:pt>
                <c:pt idx="6">
                  <c:v>116.32772644121356</c:v>
                </c:pt>
                <c:pt idx="7">
                  <c:v>118.28428059085552</c:v>
                </c:pt>
                <c:pt idx="8">
                  <c:v>119.10568528493155</c:v>
                </c:pt>
                <c:pt idx="9">
                  <c:v>119.12257166029545</c:v>
                </c:pt>
                <c:pt idx="10">
                  <c:v>119.75503819917385</c:v>
                </c:pt>
                <c:pt idx="11">
                  <c:v>120.23548882630085</c:v>
                </c:pt>
                <c:pt idx="12">
                  <c:v>119.92945990995919</c:v>
                </c:pt>
                <c:pt idx="13">
                  <c:v>119.44417753671318</c:v>
                </c:pt>
                <c:pt idx="14">
                  <c:v>118.83171380394523</c:v>
                </c:pt>
                <c:pt idx="15">
                  <c:v>117.89910451208523</c:v>
                </c:pt>
                <c:pt idx="16">
                  <c:v>117.72552147198624</c:v>
                </c:pt>
                <c:pt idx="17">
                  <c:v>117.91820796414979</c:v>
                </c:pt>
                <c:pt idx="18">
                  <c:v>118.10068620469532</c:v>
                </c:pt>
                <c:pt idx="19">
                  <c:v>117.69823071708636</c:v>
                </c:pt>
                <c:pt idx="20">
                  <c:v>117.60618364085057</c:v>
                </c:pt>
                <c:pt idx="21">
                  <c:v>118.72587023098109</c:v>
                </c:pt>
                <c:pt idx="22">
                  <c:v>120.18953601600137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445-402D-9990-D5CCE3C761E2}"/>
            </c:ext>
          </c:extLst>
        </c:ser>
        <c:ser>
          <c:idx val="1"/>
          <c:order val="1"/>
          <c:tx>
            <c:strRef>
              <c:f>Fig_2!$A$15</c:f>
              <c:strCache>
                <c:ptCount val="1"/>
                <c:pt idx="0">
                  <c:v>Numeri indice reali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dLbls>
            <c:dLbl>
              <c:idx val="46"/>
              <c:layout>
                <c:manualLayout>
                  <c:x val="-8.3043814101647156E-2"/>
                  <c:y val="6.1242551394506434E-2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it-IT" sz="1200"/>
                      <a:t>Valori deflazionati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3445-402D-9990-D5CCE3C761E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Fig_2!$B$13:$X$13</c:f>
              <c:numCache>
                <c:formatCode>0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2006.03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xVal>
          <c:yVal>
            <c:numRef>
              <c:f>Fig_2!$B$15:$X$15</c:f>
              <c:numCache>
                <c:formatCode>0</c:formatCode>
                <c:ptCount val="23"/>
                <c:pt idx="0">
                  <c:v>100</c:v>
                </c:pt>
                <c:pt idx="1">
                  <c:v>102.33553380080932</c:v>
                </c:pt>
                <c:pt idx="2">
                  <c:v>104.04442202955084</c:v>
                </c:pt>
                <c:pt idx="3">
                  <c:v>105.01468083090404</c:v>
                </c:pt>
                <c:pt idx="4">
                  <c:v>105.19971577050265</c:v>
                </c:pt>
                <c:pt idx="5">
                  <c:v>103.46093975518976</c:v>
                </c:pt>
                <c:pt idx="6">
                  <c:v>102.15219740030891</c:v>
                </c:pt>
                <c:pt idx="7">
                  <c:v>102.30598340192182</c:v>
                </c:pt>
                <c:pt idx="8">
                  <c:v>99.906568778568541</c:v>
                </c:pt>
                <c:pt idx="9">
                  <c:v>99.129670341429559</c:v>
                </c:pt>
                <c:pt idx="10">
                  <c:v>98.274957571851658</c:v>
                </c:pt>
                <c:pt idx="11">
                  <c:v>96.018586586566641</c:v>
                </c:pt>
                <c:pt idx="12">
                  <c:v>92.808849774584431</c:v>
                </c:pt>
                <c:pt idx="13">
                  <c:v>91.143550986791936</c:v>
                </c:pt>
                <c:pt idx="14">
                  <c:v>90.332708938121328</c:v>
                </c:pt>
                <c:pt idx="15">
                  <c:v>89.301131223975474</c:v>
                </c:pt>
                <c:pt idx="16">
                  <c:v>89.22747452717968</c:v>
                </c:pt>
                <c:pt idx="17">
                  <c:v>88.232105448289929</c:v>
                </c:pt>
                <c:pt idx="18">
                  <c:v>87.226649164244009</c:v>
                </c:pt>
                <c:pt idx="19">
                  <c:v>86.230172536402094</c:v>
                </c:pt>
                <c:pt idx="20">
                  <c:v>86.338341798690905</c:v>
                </c:pt>
                <c:pt idx="21">
                  <c:v>85.572577902842539</c:v>
                </c:pt>
                <c:pt idx="22">
                  <c:v>79.433508323767867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445-402D-9990-D5CCE3C76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170496"/>
        <c:axId val="96171072"/>
      </c:scatterChart>
      <c:valAx>
        <c:axId val="96170496"/>
        <c:scaling>
          <c:orientation val="minMax"/>
          <c:max val="2022"/>
          <c:min val="2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ot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2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96171072"/>
        <c:crosses val="autoZero"/>
        <c:crossBetween val="midCat"/>
        <c:majorUnit val="1"/>
      </c:valAx>
      <c:valAx>
        <c:axId val="96171072"/>
        <c:scaling>
          <c:orientation val="minMax"/>
          <c:max val="15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ot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9617049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000000000000033" r="0.75000000000000033" t="1" header="0.5" footer="0.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[2]Fig_X1!$B$3</c:f>
              <c:strCache>
                <c:ptCount val="1"/>
                <c:pt idx="0">
                  <c:v>Capoazienda con età fino a 40 anni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[2]Fig_X1!$A$4:$A$7</c:f>
              <c:strCache>
                <c:ptCount val="4"/>
                <c:pt idx="0">
                  <c:v>Nord</c:v>
                </c:pt>
                <c:pt idx="1">
                  <c:v>Centro</c:v>
                </c:pt>
                <c:pt idx="2">
                  <c:v>Sud</c:v>
                </c:pt>
                <c:pt idx="3">
                  <c:v>Italia</c:v>
                </c:pt>
              </c:strCache>
            </c:strRef>
          </c:cat>
          <c:val>
            <c:numRef>
              <c:f>[2]Fig_X1!$B$4:$B$7</c:f>
              <c:numCache>
                <c:formatCode>General</c:formatCode>
                <c:ptCount val="4"/>
                <c:pt idx="0">
                  <c:v>0.73743778513052627</c:v>
                </c:pt>
                <c:pt idx="1">
                  <c:v>0.71769207076379793</c:v>
                </c:pt>
                <c:pt idx="2">
                  <c:v>0.68495811999843081</c:v>
                </c:pt>
                <c:pt idx="3">
                  <c:v>0.72592748026152754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B1-444E-AED4-7672C73FB320}"/>
            </c:ext>
          </c:extLst>
        </c:ser>
        <c:ser>
          <c:idx val="1"/>
          <c:order val="1"/>
          <c:tx>
            <c:strRef>
              <c:f>[2]Fig_X1!$C$3</c:f>
              <c:strCache>
                <c:ptCount val="1"/>
                <c:pt idx="0">
                  <c:v>Capoazienda con età oltre 40 anni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[2]Fig_X1!$A$4:$A$7</c:f>
              <c:strCache>
                <c:ptCount val="4"/>
                <c:pt idx="0">
                  <c:v>Nord</c:v>
                </c:pt>
                <c:pt idx="1">
                  <c:v>Centro</c:v>
                </c:pt>
                <c:pt idx="2">
                  <c:v>Sud</c:v>
                </c:pt>
                <c:pt idx="3">
                  <c:v>Italia</c:v>
                </c:pt>
              </c:strCache>
            </c:strRef>
          </c:cat>
          <c:val>
            <c:numRef>
              <c:f>[2]Fig_X1!$C$4:$C$7</c:f>
              <c:numCache>
                <c:formatCode>General</c:formatCode>
                <c:ptCount val="4"/>
                <c:pt idx="0">
                  <c:v>0.54595965535298341</c:v>
                </c:pt>
                <c:pt idx="1">
                  <c:v>0.45653402949483962</c:v>
                </c:pt>
                <c:pt idx="2">
                  <c:v>0.39333555714216967</c:v>
                </c:pt>
                <c:pt idx="3">
                  <c:v>0.474419767004991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B1-444E-AED4-7672C73FB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6"/>
        <c:overlap val="2"/>
        <c:axId val="2064461376"/>
        <c:axId val="2064458976"/>
      </c:barChart>
      <c:catAx>
        <c:axId val="2064461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t-IT"/>
          </a:p>
        </c:txPr>
        <c:crossAx val="2064458976"/>
        <c:crosses val="autoZero"/>
        <c:auto val="1"/>
        <c:lblAlgn val="ctr"/>
        <c:lblOffset val="100"/>
        <c:noMultiLvlLbl val="0"/>
      </c:catAx>
      <c:valAx>
        <c:axId val="2064458976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t-IT"/>
          </a:p>
        </c:txPr>
        <c:crossAx val="206446137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2</xdr:row>
      <xdr:rowOff>85724</xdr:rowOff>
    </xdr:from>
    <xdr:to>
      <xdr:col>9</xdr:col>
      <xdr:colOff>139700</xdr:colOff>
      <xdr:row>29</xdr:row>
      <xdr:rowOff>76200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B56C8F-7E7B-4591-930C-7EEF68B2AC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256281</xdr:colOff>
      <xdr:row>19</xdr:row>
      <xdr:rowOff>18143</xdr:rowOff>
    </xdr:from>
    <xdr:to>
      <xdr:col>21</xdr:col>
      <xdr:colOff>363794</xdr:colOff>
      <xdr:row>51</xdr:row>
      <xdr:rowOff>152614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4DB19E7A-82E6-4ACD-B743-5C82891541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0.49218</cdr:x>
      <cdr:y>0.27826</cdr:y>
    </cdr:from>
    <cdr:to>
      <cdr:x>0.60073</cdr:x>
      <cdr:y>0.45565</cdr:y>
    </cdr:to>
    <cdr:sp macro="" textlink="">
      <cdr:nvSpPr>
        <cdr:cNvPr id="3" name="CasellaDiTesto 2"/>
        <cdr:cNvSpPr txBox="1"/>
      </cdr:nvSpPr>
      <cdr:spPr>
        <a:xfrm xmlns:a="http://schemas.openxmlformats.org/drawingml/2006/main">
          <a:off x="4146176" y="143435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0.62737</cdr:x>
      <cdr:y>0.24346</cdr:y>
    </cdr:from>
    <cdr:to>
      <cdr:x>0.79764</cdr:x>
      <cdr:y>0.31302</cdr:y>
    </cdr:to>
    <cdr:sp macro="" textlink="">
      <cdr:nvSpPr>
        <cdr:cNvPr id="4" name="CasellaDiTesto 3"/>
        <cdr:cNvSpPr txBox="1"/>
      </cdr:nvSpPr>
      <cdr:spPr>
        <a:xfrm xmlns:a="http://schemas.openxmlformats.org/drawingml/2006/main">
          <a:off x="6441525" y="1291991"/>
          <a:ext cx="1748249" cy="3691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Valori correnti</a:t>
          </a:r>
          <a:endParaRPr lang="en-GB" sz="18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0.61507</cdr:x>
      <cdr:y>0.52711</cdr:y>
    </cdr:from>
    <cdr:to>
      <cdr:x>0.83095</cdr:x>
      <cdr:y>0.58256</cdr:y>
    </cdr:to>
    <cdr:sp macro="" textlink="">
      <cdr:nvSpPr>
        <cdr:cNvPr id="5" name="CasellaDiTesto 4"/>
        <cdr:cNvSpPr txBox="1"/>
      </cdr:nvSpPr>
      <cdr:spPr>
        <a:xfrm xmlns:a="http://schemas.openxmlformats.org/drawingml/2006/main">
          <a:off x="6315232" y="2797297"/>
          <a:ext cx="2216550" cy="2942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Valori deflazionati</a:t>
          </a:r>
          <a:endParaRPr lang="en-GB" sz="1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92449</xdr:colOff>
      <xdr:row>2</xdr:row>
      <xdr:rowOff>152586</xdr:rowOff>
    </xdr:from>
    <xdr:to>
      <xdr:col>11</xdr:col>
      <xdr:colOff>442072</xdr:colOff>
      <xdr:row>18</xdr:row>
      <xdr:rowOff>22411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A7C20CA-B6EE-4996-AB4B-17B55E8E86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ANDREA\MERCFOND\Mf-Annuario\Tabelle\Grafici\Serie_storica_MF_grafici%202022_(2023_08%20prov).xlsx" TargetMode="External"/><Relationship Id="rId1" Type="http://schemas.openxmlformats.org/officeDocument/2006/relationships/externalLinkPath" Target="/ANDREA/MERCFOND/Mf-Annuario/Tabelle/Grafici/Serie_storica_MF_grafici%202022_(2023_08%20prov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Posta\sintesi_aff.xlsx" TargetMode="External"/><Relationship Id="rId1" Type="http://schemas.openxmlformats.org/officeDocument/2006/relationships/externalLinkPath" Target="/Posta/sintesi_af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OP"/>
      <sheetName val="Regioni"/>
      <sheetName val="Grafici Colture"/>
      <sheetName val="Grafici Circ"/>
      <sheetName val="Grafici Zone_Alt"/>
      <sheetName val="Grafici Circ EN"/>
      <sheetName val="Grafici MF 00_20"/>
      <sheetName val="Grafici MF 95_19"/>
      <sheetName val="Grafici MF 60_14"/>
      <sheetName val="Grafici MF 60_11"/>
      <sheetName val="Grafici Case"/>
      <sheetName val="Grafici Circ 2000-10"/>
      <sheetName val="Grafico Uva_Vino"/>
      <sheetName val="Grafico Lombardia"/>
      <sheetName val="Veneto_tot"/>
      <sheetName val="Veneto_col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3">
          <cell r="B13">
            <v>2000</v>
          </cell>
          <cell r="C13">
            <v>2001</v>
          </cell>
          <cell r="D13">
            <v>2002</v>
          </cell>
          <cell r="E13">
            <v>2003</v>
          </cell>
          <cell r="F13">
            <v>2004</v>
          </cell>
          <cell r="G13">
            <v>2005</v>
          </cell>
          <cell r="H13">
            <v>2006.03</v>
          </cell>
          <cell r="I13">
            <v>2007</v>
          </cell>
          <cell r="J13">
            <v>2008</v>
          </cell>
          <cell r="K13">
            <v>2009</v>
          </cell>
          <cell r="L13">
            <v>2010</v>
          </cell>
          <cell r="M13">
            <v>2011</v>
          </cell>
          <cell r="N13">
            <v>2012</v>
          </cell>
          <cell r="O13">
            <v>2013</v>
          </cell>
          <cell r="P13">
            <v>2014</v>
          </cell>
          <cell r="Q13">
            <v>2015</v>
          </cell>
          <cell r="R13">
            <v>2016</v>
          </cell>
          <cell r="S13">
            <v>2017</v>
          </cell>
          <cell r="T13">
            <v>2018</v>
          </cell>
          <cell r="U13">
            <v>2019</v>
          </cell>
          <cell r="V13">
            <v>2020</v>
          </cell>
          <cell r="W13">
            <v>2021</v>
          </cell>
          <cell r="X13">
            <v>2022</v>
          </cell>
        </row>
        <row r="14">
          <cell r="A14" t="str">
            <v>Numeri indice correnti</v>
          </cell>
          <cell r="B14">
            <v>100</v>
          </cell>
          <cell r="C14">
            <v>105.09859321343116</v>
          </cell>
          <cell r="D14">
            <v>109.35020364789125</v>
          </cell>
          <cell r="E14">
            <v>113.04665943688096</v>
          </cell>
          <cell r="F14">
            <v>115.43576514515074</v>
          </cell>
          <cell r="G14">
            <v>115.5639523855469</v>
          </cell>
          <cell r="H14">
            <v>116.32772644121356</v>
          </cell>
          <cell r="I14">
            <v>118.28428059085552</v>
          </cell>
          <cell r="J14">
            <v>119.10568528493155</v>
          </cell>
          <cell r="K14">
            <v>119.12257166029545</v>
          </cell>
          <cell r="L14">
            <v>119.75503819917385</v>
          </cell>
          <cell r="M14">
            <v>120.23548882630085</v>
          </cell>
          <cell r="N14">
            <v>119.92945990995919</v>
          </cell>
          <cell r="O14">
            <v>119.44417753671318</v>
          </cell>
          <cell r="P14">
            <v>118.83171380394523</v>
          </cell>
          <cell r="Q14">
            <v>117.89910451208523</v>
          </cell>
          <cell r="R14">
            <v>117.72552147198624</v>
          </cell>
          <cell r="S14">
            <v>117.91820796414979</v>
          </cell>
          <cell r="T14">
            <v>118.10068620469532</v>
          </cell>
          <cell r="U14">
            <v>117.69823071708636</v>
          </cell>
          <cell r="V14">
            <v>117.60618364085057</v>
          </cell>
          <cell r="W14">
            <v>118.72587023098109</v>
          </cell>
          <cell r="X14">
            <v>120.18953601600137</v>
          </cell>
        </row>
        <row r="15">
          <cell r="A15" t="str">
            <v>Numeri indice reali</v>
          </cell>
          <cell r="B15">
            <v>100</v>
          </cell>
          <cell r="C15">
            <v>102.33553380080932</v>
          </cell>
          <cell r="D15">
            <v>104.04442202955084</v>
          </cell>
          <cell r="E15">
            <v>105.01468083090404</v>
          </cell>
          <cell r="F15">
            <v>105.19971577050265</v>
          </cell>
          <cell r="G15">
            <v>103.46093975518976</v>
          </cell>
          <cell r="H15">
            <v>102.15219740030891</v>
          </cell>
          <cell r="I15">
            <v>102.30598340192182</v>
          </cell>
          <cell r="J15">
            <v>99.906568778568541</v>
          </cell>
          <cell r="K15">
            <v>99.129670341429559</v>
          </cell>
          <cell r="L15">
            <v>98.274957571851658</v>
          </cell>
          <cell r="M15">
            <v>96.018586586566641</v>
          </cell>
          <cell r="N15">
            <v>92.808849774584431</v>
          </cell>
          <cell r="O15">
            <v>91.143550986791936</v>
          </cell>
          <cell r="P15">
            <v>90.332708938121328</v>
          </cell>
          <cell r="Q15">
            <v>89.301131223975474</v>
          </cell>
          <cell r="R15">
            <v>89.22747452717968</v>
          </cell>
          <cell r="S15">
            <v>88.232105448289929</v>
          </cell>
          <cell r="T15">
            <v>87.226649164244009</v>
          </cell>
          <cell r="U15">
            <v>86.230172536402094</v>
          </cell>
          <cell r="V15">
            <v>86.338341798690905</v>
          </cell>
          <cell r="W15">
            <v>85.572577902842539</v>
          </cell>
          <cell r="X15">
            <v>79.433508323767867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_X1"/>
      <sheetName val="Fig_X1"/>
    </sheetNames>
    <sheetDataSet>
      <sheetData sheetId="0"/>
      <sheetData sheetId="1">
        <row r="3">
          <cell r="B3" t="str">
            <v>Capoazienda con età fino a 40 anni</v>
          </cell>
          <cell r="C3" t="str">
            <v>Capoazienda con età oltre 40 anni</v>
          </cell>
        </row>
        <row r="4">
          <cell r="A4" t="str">
            <v>Nord</v>
          </cell>
          <cell r="B4">
            <v>0.73743778513052627</v>
          </cell>
          <cell r="C4">
            <v>0.54595965535298341</v>
          </cell>
        </row>
        <row r="5">
          <cell r="A5" t="str">
            <v>Centro</v>
          </cell>
          <cell r="B5">
            <v>0.71769207076379793</v>
          </cell>
          <cell r="C5">
            <v>0.45653402949483962</v>
          </cell>
        </row>
        <row r="6">
          <cell r="A6" t="str">
            <v>Sud</v>
          </cell>
          <cell r="B6">
            <v>0.68495811999843081</v>
          </cell>
          <cell r="C6">
            <v>0.39333555714216967</v>
          </cell>
        </row>
        <row r="7">
          <cell r="A7" t="str">
            <v>Italia</v>
          </cell>
          <cell r="B7">
            <v>0.72592748026152754</v>
          </cell>
          <cell r="C7">
            <v>0.474419767004991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96B98-9239-4F7C-92CE-DE0A5D875F10}">
  <sheetPr transitionEvaluation="1">
    <pageSetUpPr fitToPage="1"/>
  </sheetPr>
  <dimension ref="A1:H17"/>
  <sheetViews>
    <sheetView tabSelected="1" zoomScaleNormal="100" workbookViewId="0"/>
  </sheetViews>
  <sheetFormatPr defaultColWidth="9.1796875" defaultRowHeight="13" x14ac:dyDescent="0.3"/>
  <cols>
    <col min="1" max="1" width="14" style="2" customWidth="1"/>
    <col min="2" max="6" width="11.26953125" style="2" customWidth="1"/>
    <col min="7" max="8" width="11.26953125" style="14" customWidth="1"/>
    <col min="9" max="16384" width="9.1796875" style="2"/>
  </cols>
  <sheetData>
    <row r="1" spans="1:8" x14ac:dyDescent="0.3">
      <c r="B1" s="5"/>
      <c r="C1" s="5"/>
      <c r="D1" s="5"/>
      <c r="E1" s="5"/>
      <c r="F1" s="5"/>
      <c r="G1" s="8"/>
      <c r="H1" s="8"/>
    </row>
    <row r="2" spans="1:8" x14ac:dyDescent="0.3">
      <c r="A2" s="1" t="s">
        <v>19</v>
      </c>
      <c r="B2" s="6"/>
      <c r="C2" s="6"/>
      <c r="D2" s="7"/>
      <c r="E2" s="6"/>
      <c r="F2" s="6"/>
      <c r="G2" s="7"/>
      <c r="H2" s="7"/>
    </row>
    <row r="3" spans="1:8" x14ac:dyDescent="0.3">
      <c r="A3" s="3"/>
      <c r="B3" s="26" t="s">
        <v>0</v>
      </c>
      <c r="C3" s="26"/>
      <c r="D3" s="26"/>
      <c r="E3" s="26"/>
      <c r="F3" s="26"/>
      <c r="G3" s="17" t="s">
        <v>1</v>
      </c>
      <c r="H3" s="16" t="s">
        <v>12</v>
      </c>
    </row>
    <row r="4" spans="1:8" x14ac:dyDescent="0.3">
      <c r="A4" s="3"/>
      <c r="B4" s="9" t="s">
        <v>2</v>
      </c>
      <c r="C4" s="9" t="s">
        <v>2</v>
      </c>
      <c r="D4" s="9" t="s">
        <v>3</v>
      </c>
      <c r="E4" s="9" t="s">
        <v>3</v>
      </c>
      <c r="F4" s="9" t="s">
        <v>4</v>
      </c>
      <c r="G4" s="8"/>
      <c r="H4" s="8" t="s">
        <v>20</v>
      </c>
    </row>
    <row r="5" spans="1:8" x14ac:dyDescent="0.3">
      <c r="A5" s="1"/>
      <c r="B5" s="10" t="s">
        <v>5</v>
      </c>
      <c r="C5" s="10" t="s">
        <v>6</v>
      </c>
      <c r="D5" s="10" t="s">
        <v>5</v>
      </c>
      <c r="E5" s="10" t="s">
        <v>6</v>
      </c>
      <c r="F5" s="10"/>
      <c r="G5" s="7"/>
      <c r="H5" s="7"/>
    </row>
    <row r="6" spans="1:8" x14ac:dyDescent="0.3">
      <c r="A6" s="3"/>
      <c r="B6" s="11"/>
      <c r="C6" s="11"/>
      <c r="D6" s="11"/>
      <c r="E6" s="11"/>
      <c r="F6" s="11"/>
      <c r="G6" s="12"/>
      <c r="H6" s="12"/>
    </row>
    <row r="7" spans="1:8" x14ac:dyDescent="0.3">
      <c r="A7" s="2" t="s">
        <v>7</v>
      </c>
      <c r="B7" s="13">
        <v>9.5989857885123637</v>
      </c>
      <c r="C7" s="13">
        <v>17.909569825094945</v>
      </c>
      <c r="D7" s="13">
        <v>31.339034234791772</v>
      </c>
      <c r="E7" s="13">
        <v>102.78159970657165</v>
      </c>
      <c r="F7" s="13">
        <v>42.440875635387492</v>
      </c>
      <c r="G7" s="13">
        <v>33.698008161515197</v>
      </c>
      <c r="H7" s="13">
        <v>3.2048651819151388</v>
      </c>
    </row>
    <row r="8" spans="1:8" x14ac:dyDescent="0.3">
      <c r="A8" s="2" t="s">
        <v>8</v>
      </c>
      <c r="B8" s="13">
        <v>56.569188636496158</v>
      </c>
      <c r="C8" s="13" t="s">
        <v>22</v>
      </c>
      <c r="D8" s="13">
        <v>45.270167543795075</v>
      </c>
      <c r="E8" s="13">
        <v>29.793047936240747</v>
      </c>
      <c r="F8" s="13">
        <v>43.96449217223946</v>
      </c>
      <c r="G8" s="13">
        <v>47.02500558032267</v>
      </c>
      <c r="H8" s="13">
        <v>1.1739676557262584</v>
      </c>
    </row>
    <row r="9" spans="1:8" x14ac:dyDescent="0.3">
      <c r="A9" s="2" t="s">
        <v>9</v>
      </c>
      <c r="B9" s="13">
        <v>9.4206972145253562</v>
      </c>
      <c r="C9" s="13">
        <v>24.302744943350088</v>
      </c>
      <c r="D9" s="13">
        <v>15.361609599513779</v>
      </c>
      <c r="E9" s="13">
        <v>16.902834460027943</v>
      </c>
      <c r="F9" s="13">
        <v>22.90386978963258</v>
      </c>
      <c r="G9" s="13">
        <v>15.257833461114839</v>
      </c>
      <c r="H9" s="13">
        <v>0.62213751152742702</v>
      </c>
    </row>
    <row r="10" spans="1:8" x14ac:dyDescent="0.3">
      <c r="A10" s="2" t="s">
        <v>10</v>
      </c>
      <c r="B10" s="13">
        <v>6.6014785559667875</v>
      </c>
      <c r="C10" s="13">
        <v>9.8812161985461202</v>
      </c>
      <c r="D10" s="13">
        <v>12.566958842531122</v>
      </c>
      <c r="E10" s="13">
        <v>17.393933150640102</v>
      </c>
      <c r="F10" s="13">
        <v>19.167864053802269</v>
      </c>
      <c r="G10" s="13">
        <v>13.507579351717226</v>
      </c>
      <c r="H10" s="13">
        <v>0.78392475852989207</v>
      </c>
    </row>
    <row r="11" spans="1:8" x14ac:dyDescent="0.3">
      <c r="A11" s="2" t="s">
        <v>11</v>
      </c>
      <c r="B11" s="13">
        <v>5.9536758286117832</v>
      </c>
      <c r="C11" s="13">
        <v>7.4147810542546253</v>
      </c>
      <c r="D11" s="13">
        <v>7.7964822244900551</v>
      </c>
      <c r="E11" s="13">
        <v>9.0871932563431166</v>
      </c>
      <c r="F11" s="13">
        <v>14.588295133417571</v>
      </c>
      <c r="G11" s="13">
        <v>8.8214842545830852</v>
      </c>
      <c r="H11" s="13">
        <v>0.50755135868875811</v>
      </c>
    </row>
    <row r="12" spans="1:8" x14ac:dyDescent="0.3">
      <c r="B12" s="13"/>
      <c r="C12" s="13"/>
      <c r="D12" s="13"/>
      <c r="E12" s="13"/>
      <c r="F12" s="13"/>
      <c r="G12" s="13"/>
      <c r="H12" s="13"/>
    </row>
    <row r="13" spans="1:8" x14ac:dyDescent="0.3">
      <c r="A13" s="2" t="s">
        <v>1</v>
      </c>
      <c r="B13" s="13">
        <v>18.217006115875009</v>
      </c>
      <c r="C13" s="13">
        <v>9.0760031853349492</v>
      </c>
      <c r="D13" s="13">
        <v>16.710253318466673</v>
      </c>
      <c r="E13" s="13">
        <v>15.051944728253925</v>
      </c>
      <c r="F13" s="13">
        <v>34.344899818882581</v>
      </c>
      <c r="G13" s="13">
        <v>22.590634094619322</v>
      </c>
      <c r="H13" s="13">
        <v>1.4636657850202681</v>
      </c>
    </row>
    <row r="14" spans="1:8" x14ac:dyDescent="0.3">
      <c r="A14" s="2" t="s">
        <v>21</v>
      </c>
      <c r="B14" s="13">
        <v>0.41599511443178017</v>
      </c>
      <c r="C14" s="13">
        <v>0.23974907173118254</v>
      </c>
      <c r="D14" s="13">
        <v>1.3515113698932595</v>
      </c>
      <c r="E14" s="13">
        <v>0.64263133440816489</v>
      </c>
      <c r="F14" s="13">
        <v>2.0125995908519201</v>
      </c>
      <c r="G14" s="13">
        <v>1.4636657850202681</v>
      </c>
      <c r="H14" s="13"/>
    </row>
    <row r="15" spans="1:8" x14ac:dyDescent="0.3">
      <c r="A15" s="4"/>
      <c r="B15" s="4"/>
      <c r="C15" s="4"/>
      <c r="D15" s="4"/>
      <c r="E15" s="4"/>
      <c r="F15" s="4"/>
      <c r="G15" s="15"/>
      <c r="H15" s="15"/>
    </row>
    <row r="16" spans="1:8" x14ac:dyDescent="0.3">
      <c r="A16" s="2" t="s">
        <v>18</v>
      </c>
    </row>
    <row r="17" spans="1:1" x14ac:dyDescent="0.3">
      <c r="A17" s="2" t="s">
        <v>17</v>
      </c>
    </row>
  </sheetData>
  <mergeCells count="1">
    <mergeCell ref="B3:F3"/>
  </mergeCells>
  <printOptions gridLines="1"/>
  <pageMargins left="0.74803149606299213" right="0.74803149606299213" top="0.66" bottom="0.61" header="0.51181102362204722" footer="0.51181102362204722"/>
  <pageSetup paperSize="9" orientation="portrait" horizontalDpi="4294967292" verticalDpi="300" r:id="rId1"/>
  <headerFooter alignWithMargins="0">
    <oddHeader>&amp;A</oddHeader>
    <oddFooter>&amp;C&amp;F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2D554-DFD6-4849-8F55-88DAA102A936}">
  <sheetPr>
    <pageSetUpPr fitToPage="1"/>
  </sheetPr>
  <dimension ref="A2:F59"/>
  <sheetViews>
    <sheetView topLeftCell="A28" zoomScale="85" zoomScaleNormal="85" workbookViewId="0">
      <selection activeCell="A3" sqref="A3"/>
    </sheetView>
  </sheetViews>
  <sheetFormatPr defaultColWidth="8" defaultRowHeight="13" x14ac:dyDescent="0.3"/>
  <cols>
    <col min="1" max="36" width="10.7265625" style="18" customWidth="1"/>
    <col min="37" max="16384" width="8" style="18"/>
  </cols>
  <sheetData>
    <row r="2" spans="1:1" x14ac:dyDescent="0.3">
      <c r="A2" s="18" t="s">
        <v>32</v>
      </c>
    </row>
    <row r="26" spans="1:1" x14ac:dyDescent="0.3">
      <c r="A26" s="18" t="s">
        <v>13</v>
      </c>
    </row>
    <row r="31" spans="1:1" x14ac:dyDescent="0.3">
      <c r="A31" s="18" t="s">
        <v>13</v>
      </c>
    </row>
    <row r="33" spans="1:3" ht="52" x14ac:dyDescent="0.3">
      <c r="A33" s="19"/>
      <c r="B33" s="20" t="s">
        <v>14</v>
      </c>
      <c r="C33" s="20" t="s">
        <v>15</v>
      </c>
    </row>
    <row r="34" spans="1:3" x14ac:dyDescent="0.3">
      <c r="A34" s="19">
        <v>1997</v>
      </c>
      <c r="B34" s="18">
        <v>227.255</v>
      </c>
      <c r="C34" s="18">
        <v>197957</v>
      </c>
    </row>
    <row r="35" spans="1:3" x14ac:dyDescent="0.3">
      <c r="A35" s="19">
        <f t="shared" ref="A35:A59" si="0">+A34+1</f>
        <v>1998</v>
      </c>
      <c r="B35" s="18">
        <v>422.96600000000001</v>
      </c>
      <c r="C35" s="18">
        <v>199819</v>
      </c>
    </row>
    <row r="36" spans="1:3" x14ac:dyDescent="0.3">
      <c r="A36" s="19">
        <f t="shared" si="0"/>
        <v>1999</v>
      </c>
      <c r="B36" s="18">
        <v>487.53699999999998</v>
      </c>
      <c r="C36" s="18">
        <v>200341</v>
      </c>
    </row>
    <row r="37" spans="1:3" x14ac:dyDescent="0.3">
      <c r="A37" s="19">
        <f t="shared" si="0"/>
        <v>2000</v>
      </c>
      <c r="B37" s="18">
        <v>371.45100000000002</v>
      </c>
      <c r="C37" s="18">
        <v>195944</v>
      </c>
    </row>
    <row r="38" spans="1:3" x14ac:dyDescent="0.3">
      <c r="A38" s="19">
        <f t="shared" si="0"/>
        <v>2001</v>
      </c>
      <c r="B38" s="18">
        <v>411.69499999999999</v>
      </c>
      <c r="C38" s="18">
        <v>191762</v>
      </c>
    </row>
    <row r="39" spans="1:3" x14ac:dyDescent="0.3">
      <c r="A39" s="19">
        <f t="shared" si="0"/>
        <v>2002</v>
      </c>
      <c r="B39" s="18">
        <v>418.92899999999997</v>
      </c>
      <c r="C39" s="18">
        <v>205936</v>
      </c>
    </row>
    <row r="40" spans="1:3" x14ac:dyDescent="0.3">
      <c r="A40" s="19">
        <f t="shared" si="0"/>
        <v>2003</v>
      </c>
      <c r="B40" s="18">
        <v>715.87099999999998</v>
      </c>
      <c r="C40" s="18">
        <v>207266</v>
      </c>
    </row>
    <row r="41" spans="1:3" x14ac:dyDescent="0.3">
      <c r="A41" s="19">
        <f t="shared" si="0"/>
        <v>2004</v>
      </c>
      <c r="B41" s="18">
        <v>772.71500000000003</v>
      </c>
      <c r="C41" s="18">
        <v>207561</v>
      </c>
    </row>
    <row r="42" spans="1:3" x14ac:dyDescent="0.3">
      <c r="A42" s="19">
        <f t="shared" si="0"/>
        <v>2005</v>
      </c>
      <c r="B42" s="18">
        <v>685.49</v>
      </c>
      <c r="C42" s="18">
        <v>196881</v>
      </c>
    </row>
    <row r="43" spans="1:3" x14ac:dyDescent="0.3">
      <c r="A43" s="19">
        <f t="shared" si="0"/>
        <v>2006</v>
      </c>
      <c r="B43" s="18">
        <v>676.33500000000004</v>
      </c>
      <c r="C43" s="18">
        <v>202660</v>
      </c>
    </row>
    <row r="44" spans="1:3" x14ac:dyDescent="0.3">
      <c r="A44" s="19">
        <f t="shared" si="0"/>
        <v>2007</v>
      </c>
      <c r="B44" s="18">
        <v>577.62199999999996</v>
      </c>
      <c r="C44" s="18">
        <v>191147</v>
      </c>
    </row>
    <row r="45" spans="1:3" x14ac:dyDescent="0.3">
      <c r="A45" s="19">
        <f t="shared" si="0"/>
        <v>2008</v>
      </c>
      <c r="B45" s="18">
        <v>730.28</v>
      </c>
      <c r="C45" s="18">
        <v>179771</v>
      </c>
    </row>
    <row r="46" spans="1:3" x14ac:dyDescent="0.3">
      <c r="A46" s="19">
        <f t="shared" si="0"/>
        <v>2009</v>
      </c>
      <c r="B46" s="18">
        <v>568.73</v>
      </c>
      <c r="C46" s="18">
        <v>161711</v>
      </c>
    </row>
    <row r="47" spans="1:3" x14ac:dyDescent="0.3">
      <c r="A47" s="19">
        <f t="shared" si="0"/>
        <v>2010</v>
      </c>
      <c r="B47" s="18">
        <v>501.25400000000002</v>
      </c>
      <c r="C47" s="18">
        <v>149475</v>
      </c>
    </row>
    <row r="48" spans="1:3" x14ac:dyDescent="0.3">
      <c r="A48" s="19">
        <f t="shared" si="0"/>
        <v>2011</v>
      </c>
      <c r="B48" s="18">
        <v>581.71600000000001</v>
      </c>
      <c r="C48" s="18">
        <v>150956</v>
      </c>
    </row>
    <row r="49" spans="1:6" x14ac:dyDescent="0.3">
      <c r="A49" s="19">
        <f t="shared" si="0"/>
        <v>2012</v>
      </c>
      <c r="B49" s="18">
        <v>271.33300000000003</v>
      </c>
      <c r="C49" s="18">
        <v>121389</v>
      </c>
    </row>
    <row r="50" spans="1:6" x14ac:dyDescent="0.3">
      <c r="A50" s="19">
        <f t="shared" si="0"/>
        <v>2013</v>
      </c>
      <c r="B50" s="18">
        <v>272.55399999999997</v>
      </c>
      <c r="C50" s="18">
        <v>122070</v>
      </c>
    </row>
    <row r="51" spans="1:6" x14ac:dyDescent="0.3">
      <c r="A51" s="19">
        <f t="shared" si="0"/>
        <v>2014</v>
      </c>
      <c r="B51" s="18">
        <v>293.197</v>
      </c>
      <c r="C51" s="18">
        <v>117583</v>
      </c>
    </row>
    <row r="52" spans="1:6" x14ac:dyDescent="0.3">
      <c r="A52" s="19">
        <f t="shared" si="0"/>
        <v>2015</v>
      </c>
      <c r="B52" s="18">
        <v>429.84300000000002</v>
      </c>
      <c r="C52" s="18">
        <v>121422</v>
      </c>
    </row>
    <row r="53" spans="1:6" x14ac:dyDescent="0.3">
      <c r="A53" s="19">
        <f t="shared" si="0"/>
        <v>2016</v>
      </c>
      <c r="B53" s="18">
        <v>490.83699999999999</v>
      </c>
      <c r="C53" s="18">
        <v>131812</v>
      </c>
    </row>
    <row r="54" spans="1:6" x14ac:dyDescent="0.3">
      <c r="A54" s="19">
        <f t="shared" si="0"/>
        <v>2017</v>
      </c>
      <c r="B54" s="18">
        <v>501.16199999999998</v>
      </c>
      <c r="C54" s="18">
        <v>134501</v>
      </c>
    </row>
    <row r="55" spans="1:6" x14ac:dyDescent="0.3">
      <c r="A55" s="19">
        <f t="shared" si="0"/>
        <v>2018</v>
      </c>
      <c r="B55" s="18">
        <v>475.46644900000001</v>
      </c>
      <c r="C55" s="18">
        <v>139318</v>
      </c>
      <c r="E55" s="21">
        <f>+B55/B54-1</f>
        <v>-5.1271945997501733E-2</v>
      </c>
      <c r="F55" s="21">
        <f t="shared" ref="F55:F59" si="1">+C55/C54-1</f>
        <v>3.5813860119999097E-2</v>
      </c>
    </row>
    <row r="56" spans="1:6" x14ac:dyDescent="0.3">
      <c r="A56" s="19">
        <f t="shared" si="0"/>
        <v>2019</v>
      </c>
      <c r="B56" s="18">
        <v>553.43820299999993</v>
      </c>
      <c r="C56" s="18">
        <v>139596.636</v>
      </c>
      <c r="E56" s="21">
        <f t="shared" ref="E56:E59" si="2">+B56/B55-1</f>
        <v>0.16399002319509592</v>
      </c>
      <c r="F56" s="21">
        <f t="shared" si="1"/>
        <v>2.0000000000000018E-3</v>
      </c>
    </row>
    <row r="57" spans="1:6" x14ac:dyDescent="0.3">
      <c r="A57" s="19">
        <f t="shared" si="0"/>
        <v>2020</v>
      </c>
      <c r="B57" s="18">
        <v>319.058944</v>
      </c>
      <c r="C57" s="18">
        <v>122745</v>
      </c>
      <c r="E57" s="21">
        <f t="shared" si="2"/>
        <v>-0.42349671151993096</v>
      </c>
      <c r="F57" s="21">
        <f t="shared" si="1"/>
        <v>-0.12071663388793985</v>
      </c>
    </row>
    <row r="58" spans="1:6" x14ac:dyDescent="0.3">
      <c r="A58" s="19">
        <f t="shared" si="0"/>
        <v>2021</v>
      </c>
      <c r="B58" s="18">
        <v>362.93976900000001</v>
      </c>
      <c r="C58" s="22">
        <v>165748</v>
      </c>
      <c r="D58" s="23"/>
      <c r="E58" s="21">
        <f t="shared" si="2"/>
        <v>0.13753203232566347</v>
      </c>
      <c r="F58" s="21">
        <f t="shared" si="1"/>
        <v>0.35034420954010348</v>
      </c>
    </row>
    <row r="59" spans="1:6" x14ac:dyDescent="0.3">
      <c r="A59" s="19">
        <f t="shared" si="0"/>
        <v>2022</v>
      </c>
      <c r="B59" s="18">
        <v>362.93976900000001</v>
      </c>
      <c r="C59" s="24">
        <f>+C58*(1+D59)</f>
        <v>168559.17852434874</v>
      </c>
      <c r="D59" s="25">
        <v>1.6960557740357318E-2</v>
      </c>
      <c r="E59" s="21">
        <f t="shared" si="2"/>
        <v>0</v>
      </c>
      <c r="F59" s="21">
        <f t="shared" si="1"/>
        <v>1.6960557740357318E-2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8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28DB6-77CF-406D-9592-EDED65C03767}">
  <sheetPr transitionEvaluation="1"/>
  <dimension ref="A1:X54"/>
  <sheetViews>
    <sheetView zoomScale="70" zoomScaleNormal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19" sqref="C19"/>
    </sheetView>
  </sheetViews>
  <sheetFormatPr defaultColWidth="11.6328125" defaultRowHeight="13" x14ac:dyDescent="0.3"/>
  <cols>
    <col min="1" max="1" width="23.453125" style="43" customWidth="1"/>
    <col min="2" max="12" width="7.453125" style="43" customWidth="1"/>
    <col min="13" max="13" width="7" style="43" customWidth="1"/>
    <col min="14" max="14" width="6.81640625" style="43" customWidth="1"/>
    <col min="15" max="15" width="7.08984375" style="43" customWidth="1"/>
    <col min="16" max="16" width="7.26953125" style="43" customWidth="1"/>
    <col min="17" max="19" width="7.08984375" style="43" customWidth="1"/>
    <col min="20" max="22" width="7.08984375" style="44" customWidth="1"/>
    <col min="23" max="24" width="6.6328125" style="44" customWidth="1"/>
    <col min="25" max="16384" width="11.6328125" style="43"/>
  </cols>
  <sheetData>
    <row r="1" spans="1:24" x14ac:dyDescent="0.3">
      <c r="A1" s="42"/>
    </row>
    <row r="2" spans="1:24" x14ac:dyDescent="0.3">
      <c r="A2" s="43" t="s">
        <v>33</v>
      </c>
    </row>
    <row r="4" spans="1:24" x14ac:dyDescent="0.3">
      <c r="A4" s="45" t="s">
        <v>34</v>
      </c>
    </row>
    <row r="5" spans="1:24" s="46" customFormat="1" x14ac:dyDescent="0.3">
      <c r="B5" s="46">
        <v>2000</v>
      </c>
      <c r="C5" s="46">
        <v>2001</v>
      </c>
      <c r="D5" s="46">
        <v>2002</v>
      </c>
      <c r="E5" s="46">
        <v>2003</v>
      </c>
      <c r="F5" s="46">
        <v>2004</v>
      </c>
      <c r="G5" s="46">
        <v>2005</v>
      </c>
      <c r="H5" s="46">
        <v>2006</v>
      </c>
      <c r="I5" s="46">
        <v>2007</v>
      </c>
      <c r="J5" s="46">
        <v>2008</v>
      </c>
      <c r="K5" s="46">
        <v>2009</v>
      </c>
      <c r="L5" s="46">
        <v>2010</v>
      </c>
      <c r="M5" s="46">
        <v>2011</v>
      </c>
      <c r="N5" s="46">
        <v>2012</v>
      </c>
      <c r="O5" s="46">
        <v>2013</v>
      </c>
      <c r="P5" s="46">
        <v>2014</v>
      </c>
      <c r="Q5" s="46">
        <v>2015</v>
      </c>
      <c r="R5" s="46">
        <v>2016</v>
      </c>
      <c r="S5" s="46">
        <v>2017</v>
      </c>
      <c r="T5" s="47">
        <v>2018</v>
      </c>
      <c r="U5" s="47">
        <v>2019</v>
      </c>
      <c r="V5" s="47">
        <v>2020</v>
      </c>
      <c r="W5" s="47">
        <v>2021</v>
      </c>
      <c r="X5" s="47">
        <v>2022</v>
      </c>
    </row>
    <row r="6" spans="1:24" x14ac:dyDescent="0.3">
      <c r="A6" s="43" t="s">
        <v>35</v>
      </c>
      <c r="B6" s="48">
        <v>17385.106792427323</v>
      </c>
      <c r="C6" s="48">
        <v>18271.502667493784</v>
      </c>
      <c r="D6" s="48">
        <v>19048.335781437603</v>
      </c>
      <c r="E6" s="48">
        <v>19752.449092136754</v>
      </c>
      <c r="F6" s="48">
        <v>20224.355980920074</v>
      </c>
      <c r="G6" s="48">
        <v>20250.28102473991</v>
      </c>
      <c r="H6" s="48">
        <v>20404.94741740646</v>
      </c>
      <c r="I6" s="48">
        <v>20804.181262833983</v>
      </c>
      <c r="J6" s="48">
        <v>20975.06778429099</v>
      </c>
      <c r="K6" s="48">
        <v>20978.609712969879</v>
      </c>
      <c r="L6" s="48">
        <v>21111.29239972631</v>
      </c>
      <c r="M6" s="48">
        <v>21212.721736455409</v>
      </c>
      <c r="N6" s="48">
        <v>21147.804673998762</v>
      </c>
      <c r="O6" s="48">
        <v>21045.178105587351</v>
      </c>
      <c r="P6" s="48">
        <v>20916.284022194206</v>
      </c>
      <c r="Q6" s="48">
        <v>20721.216813891395</v>
      </c>
      <c r="R6" s="48">
        <v>20685.248295800338</v>
      </c>
      <c r="S6" s="48">
        <v>20725.105975136838</v>
      </c>
      <c r="T6" s="49">
        <v>20762.924783871465</v>
      </c>
      <c r="U6" s="49">
        <v>20679.363253690652</v>
      </c>
      <c r="V6" s="49">
        <v>20660.328504431454</v>
      </c>
      <c r="W6" s="49">
        <v>20891.659432172484</v>
      </c>
      <c r="X6" s="49">
        <v>21197.443503204155</v>
      </c>
    </row>
    <row r="7" spans="1:24" x14ac:dyDescent="0.3">
      <c r="A7" s="43" t="s">
        <v>36</v>
      </c>
      <c r="B7" s="48">
        <v>17385.106792427323</v>
      </c>
      <c r="C7" s="48">
        <v>17791.141837871259</v>
      </c>
      <c r="D7" s="48">
        <v>18095.172566497353</v>
      </c>
      <c r="E7" s="48">
        <v>18270.742570943843</v>
      </c>
      <c r="F7" s="48">
        <v>18304.549828424206</v>
      </c>
      <c r="G7" s="48">
        <v>17986.274706296568</v>
      </c>
      <c r="H7" s="48">
        <v>17750.880711150043</v>
      </c>
      <c r="I7" s="48">
        <v>17778.179080846796</v>
      </c>
      <c r="J7" s="48">
        <v>17351.606852215024</v>
      </c>
      <c r="K7" s="48">
        <v>17216.802489761663</v>
      </c>
      <c r="L7" s="48">
        <v>17069.648280368663</v>
      </c>
      <c r="M7" s="48">
        <v>16684.493689280222</v>
      </c>
      <c r="N7" s="48">
        <v>16148.965353442545</v>
      </c>
      <c r="O7" s="48">
        <v>15880.036829170636</v>
      </c>
      <c r="P7" s="48">
        <v>15751.274813215341</v>
      </c>
      <c r="Q7" s="48">
        <v>15588.788172548342</v>
      </c>
      <c r="R7" s="48">
        <v>15577.30598610995</v>
      </c>
      <c r="S7" s="48">
        <v>15422.254299000169</v>
      </c>
      <c r="T7" s="49">
        <v>15267.190274009332</v>
      </c>
      <c r="U7" s="49">
        <v>15115.056291200675</v>
      </c>
      <c r="V7" s="49">
        <v>15131.406136085403</v>
      </c>
      <c r="W7" s="49">
        <v>15015.535290961077</v>
      </c>
      <c r="X7" s="49">
        <v>14093.721131778464</v>
      </c>
    </row>
    <row r="8" spans="1:24" x14ac:dyDescent="0.3"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</row>
    <row r="9" spans="1:24" x14ac:dyDescent="0.3">
      <c r="A9" s="43" t="s">
        <v>37</v>
      </c>
      <c r="B9" s="50">
        <v>100</v>
      </c>
      <c r="C9" s="50">
        <v>102.7</v>
      </c>
      <c r="D9" s="50">
        <v>105.2675</v>
      </c>
      <c r="E9" s="50">
        <v>108.1097225</v>
      </c>
      <c r="F9" s="50">
        <v>110.488136395</v>
      </c>
      <c r="G9" s="50">
        <v>112.58741098650499</v>
      </c>
      <c r="H9" s="50">
        <v>114.9517466172216</v>
      </c>
      <c r="I9" s="50">
        <v>117.0208780563316</v>
      </c>
      <c r="J9" s="50">
        <v>120.88256703219054</v>
      </c>
      <c r="K9" s="50">
        <v>121.84962756844806</v>
      </c>
      <c r="L9" s="50">
        <v>123.67737198197477</v>
      </c>
      <c r="M9" s="50">
        <v>127.14033839747006</v>
      </c>
      <c r="N9" s="50">
        <v>130.95454854939416</v>
      </c>
      <c r="O9" s="50">
        <v>132.5260031319869</v>
      </c>
      <c r="P9" s="50">
        <v>132.79105513825087</v>
      </c>
      <c r="Q9" s="50">
        <v>132.92384619338912</v>
      </c>
      <c r="R9" s="50">
        <v>132.79092234719573</v>
      </c>
      <c r="S9" s="50">
        <v>134.38441341536208</v>
      </c>
      <c r="T9" s="51">
        <v>135.99702637634641</v>
      </c>
      <c r="U9" s="51">
        <v>136.81300853460448</v>
      </c>
      <c r="V9" s="51">
        <v>136.53938251753527</v>
      </c>
      <c r="W9" s="51">
        <v>139.13363078536844</v>
      </c>
      <c r="X9" s="51">
        <v>150.40345487898327</v>
      </c>
    </row>
    <row r="10" spans="1:24" x14ac:dyDescent="0.3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S10" s="53"/>
    </row>
    <row r="11" spans="1:24" x14ac:dyDescent="0.3">
      <c r="B11" s="52"/>
      <c r="C11" s="52">
        <f>+C6/B6</f>
        <v>1.0509859321343116</v>
      </c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S11" s="53"/>
    </row>
    <row r="12" spans="1:24" x14ac:dyDescent="0.3">
      <c r="A12" s="45" t="s">
        <v>38</v>
      </c>
      <c r="F12" s="54"/>
      <c r="I12" s="50"/>
      <c r="J12" s="50"/>
      <c r="K12" s="50"/>
      <c r="L12" s="54"/>
      <c r="S12" s="53"/>
    </row>
    <row r="13" spans="1:24" x14ac:dyDescent="0.3">
      <c r="B13" s="46">
        <v>2000</v>
      </c>
      <c r="C13" s="46">
        <v>2001</v>
      </c>
      <c r="D13" s="46">
        <v>2002</v>
      </c>
      <c r="E13" s="46">
        <v>2003</v>
      </c>
      <c r="F13" s="46">
        <v>2004</v>
      </c>
      <c r="G13" s="46">
        <v>2005</v>
      </c>
      <c r="H13" s="46">
        <v>2006.03</v>
      </c>
      <c r="I13" s="46">
        <v>2007</v>
      </c>
      <c r="J13" s="46">
        <v>2008</v>
      </c>
      <c r="K13" s="46">
        <v>2009</v>
      </c>
      <c r="L13" s="46">
        <v>2010</v>
      </c>
      <c r="M13" s="46">
        <v>2011</v>
      </c>
      <c r="N13" s="47">
        <v>2012</v>
      </c>
      <c r="O13" s="46">
        <v>2013</v>
      </c>
      <c r="P13" s="46">
        <v>2014</v>
      </c>
      <c r="Q13" s="46">
        <v>2015</v>
      </c>
      <c r="R13" s="46">
        <v>2016</v>
      </c>
      <c r="S13" s="46">
        <v>2017</v>
      </c>
      <c r="T13" s="47">
        <v>2018</v>
      </c>
      <c r="U13" s="47">
        <v>2019</v>
      </c>
      <c r="V13" s="47">
        <v>2020</v>
      </c>
      <c r="W13" s="47">
        <v>2021</v>
      </c>
      <c r="X13" s="47">
        <v>2022</v>
      </c>
    </row>
    <row r="14" spans="1:24" x14ac:dyDescent="0.3">
      <c r="A14" s="43" t="s">
        <v>39</v>
      </c>
      <c r="B14" s="46">
        <v>100</v>
      </c>
      <c r="C14" s="46">
        <f>B14+(C6/B6*100-100)</f>
        <v>105.09859321343116</v>
      </c>
      <c r="D14" s="46">
        <f t="shared" ref="D14:X15" si="0">C14+(D6/C6*100-100)</f>
        <v>109.35020364789125</v>
      </c>
      <c r="E14" s="46">
        <f t="shared" si="0"/>
        <v>113.04665943688096</v>
      </c>
      <c r="F14" s="46">
        <f t="shared" si="0"/>
        <v>115.43576514515074</v>
      </c>
      <c r="G14" s="46">
        <f t="shared" si="0"/>
        <v>115.5639523855469</v>
      </c>
      <c r="H14" s="46">
        <f t="shared" si="0"/>
        <v>116.32772644121356</v>
      </c>
      <c r="I14" s="46">
        <f t="shared" si="0"/>
        <v>118.28428059085552</v>
      </c>
      <c r="J14" s="46">
        <f t="shared" si="0"/>
        <v>119.10568528493155</v>
      </c>
      <c r="K14" s="46">
        <f t="shared" si="0"/>
        <v>119.12257166029545</v>
      </c>
      <c r="L14" s="46">
        <f t="shared" si="0"/>
        <v>119.75503819917385</v>
      </c>
      <c r="M14" s="46">
        <f t="shared" si="0"/>
        <v>120.23548882630085</v>
      </c>
      <c r="N14" s="46">
        <f t="shared" si="0"/>
        <v>119.92945990995919</v>
      </c>
      <c r="O14" s="46">
        <f t="shared" si="0"/>
        <v>119.44417753671318</v>
      </c>
      <c r="P14" s="46">
        <f t="shared" si="0"/>
        <v>118.83171380394523</v>
      </c>
      <c r="Q14" s="46">
        <f t="shared" si="0"/>
        <v>117.89910451208523</v>
      </c>
      <c r="R14" s="46">
        <f t="shared" si="0"/>
        <v>117.72552147198624</v>
      </c>
      <c r="S14" s="46">
        <f t="shared" si="0"/>
        <v>117.91820796414979</v>
      </c>
      <c r="T14" s="46">
        <f t="shared" si="0"/>
        <v>118.10068620469532</v>
      </c>
      <c r="U14" s="46">
        <f t="shared" si="0"/>
        <v>117.69823071708636</v>
      </c>
      <c r="V14" s="46">
        <f t="shared" si="0"/>
        <v>117.60618364085057</v>
      </c>
      <c r="W14" s="46">
        <f t="shared" si="0"/>
        <v>118.72587023098109</v>
      </c>
      <c r="X14" s="46">
        <f t="shared" si="0"/>
        <v>120.18953601600137</v>
      </c>
    </row>
    <row r="15" spans="1:24" x14ac:dyDescent="0.3">
      <c r="A15" s="43" t="s">
        <v>40</v>
      </c>
      <c r="B15" s="46">
        <v>100</v>
      </c>
      <c r="C15" s="46">
        <f>B15+(C7/B7*100-100)</f>
        <v>102.33553380080932</v>
      </c>
      <c r="D15" s="46">
        <f t="shared" si="0"/>
        <v>104.04442202955084</v>
      </c>
      <c r="E15" s="46">
        <f t="shared" si="0"/>
        <v>105.01468083090404</v>
      </c>
      <c r="F15" s="46">
        <f t="shared" si="0"/>
        <v>105.19971577050265</v>
      </c>
      <c r="G15" s="46">
        <f t="shared" si="0"/>
        <v>103.46093975518976</v>
      </c>
      <c r="H15" s="46">
        <f t="shared" si="0"/>
        <v>102.15219740030891</v>
      </c>
      <c r="I15" s="46">
        <f t="shared" si="0"/>
        <v>102.30598340192182</v>
      </c>
      <c r="J15" s="46">
        <f t="shared" si="0"/>
        <v>99.906568778568541</v>
      </c>
      <c r="K15" s="46">
        <f t="shared" si="0"/>
        <v>99.129670341429559</v>
      </c>
      <c r="L15" s="46">
        <f t="shared" si="0"/>
        <v>98.274957571851658</v>
      </c>
      <c r="M15" s="46">
        <f t="shared" si="0"/>
        <v>96.018586586566641</v>
      </c>
      <c r="N15" s="46">
        <f t="shared" si="0"/>
        <v>92.808849774584431</v>
      </c>
      <c r="O15" s="46">
        <f t="shared" si="0"/>
        <v>91.143550986791936</v>
      </c>
      <c r="P15" s="46">
        <f t="shared" si="0"/>
        <v>90.332708938121328</v>
      </c>
      <c r="Q15" s="46">
        <f t="shared" si="0"/>
        <v>89.301131223975474</v>
      </c>
      <c r="R15" s="46">
        <f t="shared" si="0"/>
        <v>89.22747452717968</v>
      </c>
      <c r="S15" s="46">
        <f t="shared" si="0"/>
        <v>88.232105448289929</v>
      </c>
      <c r="T15" s="46">
        <f t="shared" si="0"/>
        <v>87.226649164244009</v>
      </c>
      <c r="U15" s="46">
        <f t="shared" si="0"/>
        <v>86.230172536402094</v>
      </c>
      <c r="V15" s="46">
        <f t="shared" si="0"/>
        <v>86.338341798690905</v>
      </c>
      <c r="W15" s="46">
        <f t="shared" si="0"/>
        <v>85.572577902842539</v>
      </c>
      <c r="X15" s="46">
        <f t="shared" si="0"/>
        <v>79.433508323767867</v>
      </c>
    </row>
    <row r="16" spans="1:24" x14ac:dyDescent="0.3"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7"/>
      <c r="U16" s="47"/>
      <c r="V16" s="47"/>
      <c r="W16" s="47"/>
      <c r="X16" s="47"/>
    </row>
    <row r="17" spans="2:24" x14ac:dyDescent="0.3"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7"/>
      <c r="U17" s="47"/>
      <c r="V17" s="47"/>
      <c r="W17" s="47"/>
      <c r="X17" s="47"/>
    </row>
    <row r="18" spans="2:24" x14ac:dyDescent="0.3">
      <c r="C18" s="50" t="s">
        <v>42</v>
      </c>
      <c r="D18" s="50"/>
      <c r="E18" s="50"/>
      <c r="F18" s="50"/>
      <c r="G18" s="50"/>
      <c r="H18" s="50"/>
      <c r="I18" s="50"/>
      <c r="J18" s="50"/>
      <c r="K18" s="55"/>
    </row>
    <row r="21" spans="2:24" x14ac:dyDescent="0.3">
      <c r="B21" s="56"/>
      <c r="C21" s="56"/>
      <c r="D21" s="56"/>
      <c r="E21" s="56"/>
      <c r="F21" s="56"/>
    </row>
    <row r="22" spans="2:24" x14ac:dyDescent="0.3">
      <c r="B22" s="56"/>
      <c r="C22" s="56"/>
      <c r="D22" s="56"/>
      <c r="E22" s="56"/>
      <c r="F22" s="56"/>
    </row>
    <row r="54" spans="3:3" x14ac:dyDescent="0.3">
      <c r="C54" s="57" t="s">
        <v>41</v>
      </c>
    </row>
  </sheetData>
  <printOptions gridLines="1"/>
  <pageMargins left="0.78740157480314965" right="0.78740157480314965" top="0.74803149606299213" bottom="0.74803149606299213" header="0.51181102362204722" footer="0.51181102362204722"/>
  <pageSetup paperSize="9" scale="61" fitToHeight="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35E9B-6E9E-4E6A-9BF1-8A16756C0327}">
  <dimension ref="A2:H15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ColWidth="9.1796875" defaultRowHeight="13" x14ac:dyDescent="0.3"/>
  <cols>
    <col min="1" max="1" width="11.90625" style="29" customWidth="1"/>
    <col min="2" max="3" width="12.6328125" style="29" customWidth="1"/>
    <col min="4" max="4" width="12.6328125" style="30" customWidth="1"/>
    <col min="5" max="6" width="12.6328125" style="29" customWidth="1"/>
    <col min="7" max="7" width="11.7265625" style="29" customWidth="1"/>
    <col min="8" max="16" width="11.26953125" style="29" customWidth="1"/>
    <col min="17" max="16384" width="9.1796875" style="29"/>
  </cols>
  <sheetData>
    <row r="2" spans="1:8" x14ac:dyDescent="0.3">
      <c r="A2" s="27" t="s">
        <v>31</v>
      </c>
      <c r="B2" s="28"/>
    </row>
    <row r="3" spans="1:8" s="36" customFormat="1" ht="26" x14ac:dyDescent="0.25">
      <c r="A3" s="31"/>
      <c r="B3" s="32">
        <v>2020</v>
      </c>
      <c r="C3" s="32" t="s">
        <v>23</v>
      </c>
      <c r="D3" s="33" t="s">
        <v>24</v>
      </c>
      <c r="E3" s="33" t="s">
        <v>25</v>
      </c>
      <c r="F3" s="34"/>
      <c r="G3" s="35" t="s">
        <v>26</v>
      </c>
      <c r="H3" s="33" t="s">
        <v>27</v>
      </c>
    </row>
    <row r="4" spans="1:8" x14ac:dyDescent="0.3">
      <c r="A4" s="37"/>
      <c r="B4" s="37"/>
      <c r="C4" s="37"/>
      <c r="D4" s="29"/>
      <c r="E4" s="38"/>
      <c r="F4" s="38"/>
      <c r="G4" s="37"/>
    </row>
    <row r="5" spans="1:8" x14ac:dyDescent="0.3">
      <c r="A5" s="37" t="s">
        <v>28</v>
      </c>
      <c r="B5" s="37">
        <v>2472231.6400000015</v>
      </c>
      <c r="C5" s="39">
        <f>+B5/$B$9</f>
        <v>0.39759349812843814</v>
      </c>
      <c r="D5" s="39">
        <f>+B5/G5</f>
        <v>0.55125693747430493</v>
      </c>
      <c r="E5" s="39">
        <f>+B5/H5-1</f>
        <v>0.18372135358686226</v>
      </c>
      <c r="F5" s="38"/>
      <c r="G5" s="37">
        <v>4484717.5100000203</v>
      </c>
      <c r="H5" s="37">
        <v>2088525</v>
      </c>
    </row>
    <row r="6" spans="1:8" x14ac:dyDescent="0.3">
      <c r="A6" s="37" t="s">
        <v>9</v>
      </c>
      <c r="B6" s="37">
        <v>990202.14999999851</v>
      </c>
      <c r="C6" s="39">
        <f t="shared" ref="C6:C9" si="0">+B6/$B$9</f>
        <v>0.15924799695258313</v>
      </c>
      <c r="D6" s="39">
        <f t="shared" ref="D6:D9" si="1">+B6/G6</f>
        <v>0.47910864869648662</v>
      </c>
      <c r="E6" s="39">
        <f t="shared" ref="E6:E9" si="2">+B6/H6-1</f>
        <v>0.2385871856163071</v>
      </c>
      <c r="F6" s="38"/>
      <c r="G6" s="37">
        <v>2066759.0800000096</v>
      </c>
      <c r="H6" s="37">
        <v>799461</v>
      </c>
    </row>
    <row r="7" spans="1:8" x14ac:dyDescent="0.3">
      <c r="A7" s="37" t="s">
        <v>29</v>
      </c>
      <c r="B7" s="37">
        <v>2755554.3100000024</v>
      </c>
      <c r="C7" s="39">
        <f t="shared" si="0"/>
        <v>0.44315850491897874</v>
      </c>
      <c r="D7" s="39">
        <f t="shared" si="1"/>
        <v>0.46049614462695665</v>
      </c>
      <c r="E7" s="39">
        <f t="shared" si="2"/>
        <v>0.36933180111661446</v>
      </c>
      <c r="F7" s="38"/>
      <c r="G7" s="37">
        <v>5983881.3900000174</v>
      </c>
      <c r="H7" s="37">
        <v>2012335</v>
      </c>
    </row>
    <row r="8" spans="1:8" x14ac:dyDescent="0.3">
      <c r="A8" s="37"/>
      <c r="B8" s="37"/>
      <c r="C8" s="39"/>
      <c r="D8" s="39"/>
      <c r="E8" s="39"/>
      <c r="F8" s="38"/>
      <c r="G8" s="37"/>
      <c r="H8" s="37"/>
    </row>
    <row r="9" spans="1:8" x14ac:dyDescent="0.3">
      <c r="A9" s="37" t="s">
        <v>30</v>
      </c>
      <c r="B9" s="37">
        <f>SUM(B5:B8)</f>
        <v>6217988.1000000024</v>
      </c>
      <c r="C9" s="39">
        <f t="shared" si="0"/>
        <v>1</v>
      </c>
      <c r="D9" s="39">
        <f t="shared" si="1"/>
        <v>0.49603594168756071</v>
      </c>
      <c r="E9" s="39">
        <f t="shared" si="2"/>
        <v>0.26889403775793519</v>
      </c>
      <c r="F9" s="38"/>
      <c r="G9" s="37">
        <f>SUM(G5:G8)</f>
        <v>12535357.980000047</v>
      </c>
      <c r="H9" s="37">
        <f>SUM(H5:H8)</f>
        <v>4900321</v>
      </c>
    </row>
    <row r="10" spans="1:8" x14ac:dyDescent="0.3">
      <c r="A10" s="40"/>
      <c r="B10" s="40"/>
      <c r="C10" s="40"/>
      <c r="D10" s="40"/>
      <c r="E10" s="40"/>
      <c r="F10" s="37"/>
      <c r="G10" s="37"/>
    </row>
    <row r="11" spans="1:8" x14ac:dyDescent="0.3">
      <c r="A11" s="41" t="s">
        <v>16</v>
      </c>
      <c r="B11" s="37"/>
      <c r="C11" s="37"/>
      <c r="D11" s="29"/>
      <c r="G11" s="37"/>
    </row>
    <row r="12" spans="1:8" x14ac:dyDescent="0.3">
      <c r="D12" s="29"/>
    </row>
    <row r="13" spans="1:8" x14ac:dyDescent="0.3">
      <c r="D13" s="29"/>
    </row>
    <row r="14" spans="1:8" x14ac:dyDescent="0.3">
      <c r="D14" s="29"/>
    </row>
    <row r="15" spans="1:8" x14ac:dyDescent="0.3">
      <c r="D15" s="29"/>
    </row>
  </sheetData>
  <printOptions gridLines="1"/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E4096-D019-42FE-81EE-D8C5C77695A1}">
  <dimension ref="A1:U21"/>
  <sheetViews>
    <sheetView zoomScale="85" zoomScaleNormal="85" workbookViewId="0">
      <selection activeCell="N16" sqref="N16"/>
    </sheetView>
  </sheetViews>
  <sheetFormatPr defaultColWidth="9.1796875" defaultRowHeight="13" x14ac:dyDescent="0.3"/>
  <cols>
    <col min="1" max="1" width="9.36328125" style="59" customWidth="1"/>
    <col min="2" max="5" width="12.6328125" style="59" customWidth="1"/>
    <col min="6" max="6" width="9.1796875" style="61"/>
    <col min="7" max="16" width="11.26953125" style="59" customWidth="1"/>
    <col min="17" max="16384" width="9.1796875" style="59"/>
  </cols>
  <sheetData>
    <row r="1" spans="1:21" ht="14" x14ac:dyDescent="0.3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</row>
    <row r="2" spans="1:21" ht="14" x14ac:dyDescent="0.3">
      <c r="A2" s="62"/>
      <c r="B2" s="62"/>
      <c r="C2" s="62"/>
      <c r="D2" s="62"/>
      <c r="E2" s="58" t="s">
        <v>46</v>
      </c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</row>
    <row r="3" spans="1:21" ht="42" x14ac:dyDescent="0.3">
      <c r="A3" s="62"/>
      <c r="B3" s="63" t="s">
        <v>43</v>
      </c>
      <c r="C3" s="63" t="s">
        <v>44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:21" ht="14" x14ac:dyDescent="0.3">
      <c r="A4" s="62" t="s">
        <v>28</v>
      </c>
      <c r="B4" s="60">
        <v>0.73743778513052627</v>
      </c>
      <c r="C4" s="60">
        <v>0.54595965535298341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</row>
    <row r="5" spans="1:21" ht="14" x14ac:dyDescent="0.3">
      <c r="A5" s="62" t="s">
        <v>9</v>
      </c>
      <c r="B5" s="60">
        <v>0.71769207076379793</v>
      </c>
      <c r="C5" s="60">
        <v>0.45653402949483962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</row>
    <row r="6" spans="1:21" ht="14" x14ac:dyDescent="0.3">
      <c r="A6" s="62" t="s">
        <v>29</v>
      </c>
      <c r="B6" s="60">
        <v>0.68495811999843081</v>
      </c>
      <c r="C6" s="60">
        <v>0.39333555714216967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</row>
    <row r="7" spans="1:21" ht="14" x14ac:dyDescent="0.3">
      <c r="A7" s="62" t="s">
        <v>45</v>
      </c>
      <c r="B7" s="60">
        <v>0.72592748026152754</v>
      </c>
      <c r="C7" s="60">
        <v>0.474419767004991</v>
      </c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</row>
    <row r="8" spans="1:21" ht="14" x14ac:dyDescent="0.3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</row>
    <row r="9" spans="1:21" ht="14" x14ac:dyDescent="0.3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</row>
    <row r="10" spans="1:21" ht="14" x14ac:dyDescent="0.3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</row>
    <row r="11" spans="1:21" ht="14" x14ac:dyDescent="0.3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</row>
    <row r="12" spans="1:21" ht="14" x14ac:dyDescent="0.3">
      <c r="A12" s="6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</row>
    <row r="13" spans="1:21" ht="14" x14ac:dyDescent="0.3">
      <c r="A13" s="62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</row>
    <row r="14" spans="1:21" ht="14" x14ac:dyDescent="0.3">
      <c r="A14" s="62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</row>
    <row r="15" spans="1:21" ht="14" x14ac:dyDescent="0.3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</row>
    <row r="16" spans="1:21" ht="14" x14ac:dyDescent="0.3">
      <c r="A16" s="62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</row>
    <row r="17" spans="1:21" ht="14" x14ac:dyDescent="0.3">
      <c r="A17" s="62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</row>
    <row r="18" spans="1:21" ht="14" x14ac:dyDescent="0.3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</row>
    <row r="19" spans="1:21" ht="14" x14ac:dyDescent="0.3"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</row>
    <row r="20" spans="1:21" ht="14" x14ac:dyDescent="0.3">
      <c r="A20" s="62"/>
      <c r="B20" s="62"/>
      <c r="C20" s="62"/>
      <c r="D20" s="62"/>
      <c r="E20" s="62" t="s">
        <v>47</v>
      </c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</row>
    <row r="21" spans="1:21" ht="14" x14ac:dyDescent="0.3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</row>
  </sheetData>
  <printOptions gridLines="1"/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</vt:i4>
      </vt:variant>
    </vt:vector>
  </HeadingPairs>
  <TitlesOfParts>
    <vt:vector size="6" baseType="lpstr">
      <vt:lpstr>Tab_1</vt:lpstr>
      <vt:lpstr>Fig_1</vt:lpstr>
      <vt:lpstr>Fig_2</vt:lpstr>
      <vt:lpstr>Tab_2</vt:lpstr>
      <vt:lpstr>Fig_3</vt:lpstr>
      <vt:lpstr>Tab_1!Area_stampa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economia</dc:creator>
  <cp:lastModifiedBy>Andrea Povellato</cp:lastModifiedBy>
  <cp:lastPrinted>2022-08-04T16:15:56Z</cp:lastPrinted>
  <dcterms:created xsi:type="dcterms:W3CDTF">2000-07-06T15:57:34Z</dcterms:created>
  <dcterms:modified xsi:type="dcterms:W3CDTF">2023-08-03T11:54:49Z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-1211899686</vt:i4>
  </property>
  <property fmtid="{D5CDD505-2E9C-101B-9397-08002B2CF9AE}" pid="3" name="_EmailSubject">
    <vt:lpwstr>elareci</vt:lpwstr>
  </property>
  <property fmtid="{D5CDD505-2E9C-101B-9397-08002B2CF9AE}" pid="4" name="_AuthorEmail">
    <vt:lpwstr>davide.bortolozzo@avepa.it</vt:lpwstr>
  </property>
  <property fmtid="{D5CDD505-2E9C-101B-9397-08002B2CF9AE}" pid="5" name="_AuthorEmailDisplayName">
    <vt:lpwstr>Davide Bortolozzo</vt:lpwstr>
  </property>
  <property fmtid="{D5CDD505-2E9C-101B-9397-08002B2CF9AE}" pid="6" name="_ReviewingToolsShownOnce">
    <vt:lpwstr/>
  </property>
</Properties>
</file>